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nja Klaric\Desktop\Izvješće o izvršenju plana\"/>
    </mc:Choice>
  </mc:AlternateContent>
  <bookViews>
    <workbookView xWindow="0" yWindow="0" windowWidth="28800" windowHeight="13425" activeTab="4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7" r:id="rId5"/>
  </sheets>
  <definedNames>
    <definedName name="_xlnm.Print_Area" localSheetId="1">' Račun prihoda i rashoda'!$B$1:$I$86</definedName>
    <definedName name="_xlnm.Print_Area" localSheetId="0">SAŽETAK!$B$1:$L$27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5" l="1"/>
  <c r="D31" i="5"/>
  <c r="D14" i="5"/>
  <c r="H15" i="1"/>
  <c r="H16" i="1"/>
  <c r="H48" i="7" l="1"/>
  <c r="H43" i="7"/>
  <c r="H42" i="7" s="1"/>
  <c r="F13" i="7"/>
  <c r="F12" i="7" s="1"/>
  <c r="F47" i="7"/>
  <c r="F41" i="7" s="1"/>
  <c r="F35" i="7"/>
  <c r="F34" i="7" s="1"/>
  <c r="H94" i="7"/>
  <c r="H93" i="7" s="1"/>
  <c r="H92" i="7" s="1"/>
  <c r="H100" i="7"/>
  <c r="H99" i="7" s="1"/>
  <c r="H98" i="7" s="1"/>
  <c r="H118" i="7"/>
  <c r="H16" i="5"/>
  <c r="G16" i="5"/>
  <c r="F109" i="7"/>
  <c r="F131" i="7"/>
  <c r="F130" i="7" s="1"/>
  <c r="F129" i="7" s="1"/>
  <c r="F125" i="7"/>
  <c r="F124" i="7" s="1"/>
  <c r="F118" i="7" s="1"/>
  <c r="F19" i="5"/>
  <c r="D24" i="5"/>
  <c r="F7" i="8"/>
  <c r="F6" i="8" s="1"/>
  <c r="D7" i="8"/>
  <c r="D6" i="8" s="1"/>
  <c r="J26" i="3"/>
  <c r="J25" i="3" s="1"/>
  <c r="J21" i="3"/>
  <c r="J17" i="3"/>
  <c r="J18" i="3"/>
  <c r="J13" i="3"/>
  <c r="J15" i="1"/>
  <c r="J16" i="1" s="1"/>
  <c r="J27" i="1" s="1"/>
  <c r="C7" i="8"/>
  <c r="C6" i="8" s="1"/>
  <c r="C36" i="5"/>
  <c r="C31" i="5"/>
  <c r="C24" i="5"/>
  <c r="C19" i="5"/>
  <c r="C14" i="5"/>
  <c r="C11" i="5"/>
  <c r="C7" i="5"/>
  <c r="G33" i="3"/>
  <c r="G34" i="3"/>
  <c r="K34" i="3" s="1"/>
  <c r="G26" i="3"/>
  <c r="G25" i="3" s="1"/>
  <c r="G21" i="3"/>
  <c r="G13" i="3"/>
  <c r="G12" i="3" s="1"/>
  <c r="G11" i="3" s="1"/>
  <c r="G10" i="3" s="1"/>
  <c r="G15" i="1"/>
  <c r="G16" i="1" s="1"/>
  <c r="G27" i="1" s="1"/>
  <c r="C23" i="5" l="1"/>
  <c r="I118" i="7"/>
  <c r="C6" i="5"/>
  <c r="F14" i="5"/>
  <c r="H34" i="3"/>
  <c r="J33" i="3" l="1"/>
  <c r="K33" i="3" s="1"/>
  <c r="H33" i="3"/>
  <c r="F7" i="5"/>
  <c r="H14" i="7"/>
  <c r="H13" i="7" s="1"/>
  <c r="H132" i="7"/>
  <c r="H136" i="7"/>
  <c r="H70" i="7"/>
  <c r="H62" i="7"/>
  <c r="H61" i="7" s="1"/>
  <c r="F99" i="7"/>
  <c r="F98" i="7" s="1"/>
  <c r="D7" i="5"/>
  <c r="K76" i="3"/>
  <c r="H11" i="3"/>
  <c r="D6" i="5" l="1"/>
  <c r="H131" i="7"/>
  <c r="H130" i="7" s="1"/>
  <c r="H129" i="7" s="1"/>
  <c r="I94" i="7"/>
  <c r="I93" i="7"/>
  <c r="I92" i="7"/>
  <c r="H47" i="7"/>
  <c r="H37" i="5" l="1"/>
  <c r="H33" i="5"/>
  <c r="H32" i="5"/>
  <c r="G33" i="5"/>
  <c r="G32" i="5"/>
  <c r="H26" i="5"/>
  <c r="G26" i="5"/>
  <c r="G20" i="5"/>
  <c r="G19" i="5"/>
  <c r="G14" i="5"/>
  <c r="G12" i="5"/>
  <c r="G11" i="5"/>
  <c r="H9" i="5"/>
  <c r="G9" i="5"/>
  <c r="G7" i="5"/>
  <c r="I62" i="7"/>
  <c r="I100" i="7"/>
  <c r="I114" i="7"/>
  <c r="I126" i="7"/>
  <c r="I125" i="7"/>
  <c r="I124" i="7"/>
  <c r="I136" i="7"/>
  <c r="I132" i="7"/>
  <c r="H110" i="7"/>
  <c r="H109" i="7" s="1"/>
  <c r="H103" i="7" s="1"/>
  <c r="I99" i="7"/>
  <c r="I98" i="7"/>
  <c r="I76" i="7"/>
  <c r="I75" i="7"/>
  <c r="I74" i="7"/>
  <c r="I70" i="7"/>
  <c r="I61" i="7"/>
  <c r="I48" i="7"/>
  <c r="I42" i="7"/>
  <c r="I36" i="7"/>
  <c r="I35" i="7"/>
  <c r="I34" i="7"/>
  <c r="I14" i="7"/>
  <c r="F6" i="5"/>
  <c r="H15" i="5"/>
  <c r="H8" i="5"/>
  <c r="H8" i="8"/>
  <c r="H7" i="8"/>
  <c r="H6" i="8"/>
  <c r="G8" i="8"/>
  <c r="G7" i="8"/>
  <c r="G6" i="8"/>
  <c r="K37" i="3"/>
  <c r="K39" i="3"/>
  <c r="K41" i="3"/>
  <c r="K42" i="3"/>
  <c r="K43" i="3"/>
  <c r="K44" i="3"/>
  <c r="K45" i="3"/>
  <c r="K46" i="3"/>
  <c r="K47" i="3"/>
  <c r="K48" i="3"/>
  <c r="K49" i="3"/>
  <c r="K50" i="3"/>
  <c r="K51" i="3"/>
  <c r="K52" i="3"/>
  <c r="K54" i="3"/>
  <c r="K55" i="3"/>
  <c r="K56" i="3"/>
  <c r="K57" i="3"/>
  <c r="K58" i="3"/>
  <c r="K59" i="3"/>
  <c r="K61" i="3"/>
  <c r="K62" i="3"/>
  <c r="K63" i="3"/>
  <c r="K64" i="3"/>
  <c r="K65" i="3"/>
  <c r="K66" i="3"/>
  <c r="L69" i="3"/>
  <c r="K69" i="3"/>
  <c r="K70" i="3"/>
  <c r="K71" i="3"/>
  <c r="L75" i="3"/>
  <c r="K75" i="3"/>
  <c r="L76" i="3"/>
  <c r="K77" i="3"/>
  <c r="K78" i="3"/>
  <c r="K19" i="3"/>
  <c r="K23" i="3"/>
  <c r="L21" i="3"/>
  <c r="K27" i="3"/>
  <c r="H10" i="3"/>
  <c r="L25" i="3"/>
  <c r="G31" i="5" l="1"/>
  <c r="G8" i="5"/>
  <c r="G15" i="5"/>
  <c r="G6" i="5"/>
  <c r="I47" i="7"/>
  <c r="I110" i="7"/>
  <c r="H69" i="7"/>
  <c r="K40" i="3"/>
  <c r="F11" i="7"/>
  <c r="F103" i="7"/>
  <c r="F40" i="7" s="1"/>
  <c r="H14" i="5"/>
  <c r="H36" i="5"/>
  <c r="H31" i="5"/>
  <c r="F10" i="7" l="1"/>
  <c r="I69" i="7"/>
  <c r="H41" i="7"/>
  <c r="H40" i="7" s="1"/>
  <c r="D23" i="5"/>
  <c r="H6" i="5"/>
  <c r="H7" i="5"/>
  <c r="I109" i="7"/>
  <c r="I103" i="7"/>
  <c r="I13" i="7"/>
  <c r="H12" i="7"/>
  <c r="H11" i="7" s="1"/>
  <c r="I11" i="7" s="1"/>
  <c r="I131" i="7"/>
  <c r="K36" i="3"/>
  <c r="H10" i="7" l="1"/>
  <c r="I130" i="7"/>
  <c r="K21" i="3"/>
  <c r="K26" i="3"/>
  <c r="J12" i="3"/>
  <c r="J11" i="3" s="1"/>
  <c r="J10" i="3" s="1"/>
  <c r="K17" i="3"/>
  <c r="I43" i="7"/>
  <c r="I129" i="7" l="1"/>
  <c r="F9" i="7"/>
  <c r="F8" i="7" s="1"/>
  <c r="L12" i="3"/>
  <c r="K12" i="3"/>
  <c r="L11" i="3"/>
  <c r="K11" i="3" l="1"/>
  <c r="L10" i="3"/>
  <c r="K10" i="3"/>
  <c r="I41" i="7"/>
  <c r="I78" i="7" l="1"/>
  <c r="H9" i="7"/>
  <c r="H8" i="7" s="1"/>
  <c r="I40" i="7" l="1"/>
  <c r="L35" i="3" l="1"/>
  <c r="L42" i="3"/>
  <c r="L34" i="3"/>
  <c r="L33" i="3" l="1"/>
  <c r="L14" i="1"/>
  <c r="L13" i="1"/>
  <c r="L12" i="1"/>
  <c r="L10" i="1"/>
  <c r="K38" i="3" l="1"/>
  <c r="K35" i="3"/>
  <c r="K14" i="1"/>
  <c r="K13" i="1"/>
  <c r="K10" i="1"/>
  <c r="I12" i="7" l="1"/>
  <c r="L15" i="1"/>
  <c r="K15" i="1"/>
  <c r="I10" i="7" l="1"/>
  <c r="I79" i="7"/>
  <c r="I9" i="7" l="1"/>
  <c r="K14" i="3"/>
  <c r="I8" i="7" l="1"/>
  <c r="K18" i="3"/>
  <c r="K13" i="3"/>
  <c r="K25" i="3" l="1"/>
  <c r="H25" i="5"/>
  <c r="F24" i="5"/>
  <c r="H24" i="5" s="1"/>
  <c r="F23" i="5" l="1"/>
  <c r="H23" i="5" l="1"/>
  <c r="G25" i="5"/>
  <c r="G23" i="5"/>
  <c r="G24" i="5" l="1"/>
</calcChain>
</file>

<file path=xl/sharedStrings.xml><?xml version="1.0" encoding="utf-8"?>
<sst xmlns="http://schemas.openxmlformats.org/spreadsheetml/2006/main" count="414" uniqueCount="209">
  <si>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</si>
  <si>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</si>
  <si>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</si>
  <si>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</si>
  <si>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</si>
  <si>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</si>
  <si>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</si>
  <si>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</si>
  <si>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</si>
  <si>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II. POSEBNI DIO</t>
  </si>
  <si>
    <t>I. OPĆI DIO</t>
  </si>
  <si>
    <t>Materijalni rashodi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</si>
  <si>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</si>
  <si>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</si>
  <si>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</si>
  <si>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</si>
  <si>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</si>
  <si>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….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</si>
  <si>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</si>
  <si>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</si>
  <si>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</si>
  <si>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</si>
  <si>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</si>
  <si>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</si>
  <si>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</si>
  <si>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</si>
  <si>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</si>
  <si>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</si>
  <si>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</si>
  <si>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</si>
  <si>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</si>
  <si>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</si>
  <si>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</si>
  <si>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</si>
  <si>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</si>
  <si>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</si>
  <si>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</si>
  <si>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</si>
  <si>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</si>
  <si>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</si>
  <si>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</si>
  <si>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</si>
  <si>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</si>
  <si>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</si>
  <si>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</si>
  <si>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</si>
  <si>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</si>
  <si>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</si>
  <si>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 xml:space="preserve"> </t>
  </si>
  <si>
    <t>Prihodi iz nadležnog proračuna i od HZZO-a temeljem ugovorenih obveza</t>
  </si>
  <si>
    <t xml:space="preserve">Prihodi iz nadležnog proračuna za financiranje redovne djelatnosti proračunskih korisnika  </t>
  </si>
  <si>
    <t xml:space="preserve">Prihodi iz nadležnog proračuna za financiranje rashoda poslovanja  </t>
  </si>
  <si>
    <t xml:space="preserve">Prihodi od imovine  </t>
  </si>
  <si>
    <t xml:space="preserve">Prihodi od financijske imovine  </t>
  </si>
  <si>
    <t xml:space="preserve">Kamate na oročena sredstva i depozite po viđenju </t>
  </si>
  <si>
    <t xml:space="preserve">Tekuće donacije </t>
  </si>
  <si>
    <t xml:space="preserve">Ostali rashodi za zaposlene </t>
  </si>
  <si>
    <t xml:space="preserve">Doprinos na plaće </t>
  </si>
  <si>
    <t xml:space="preserve">Doprinos za obvezno zdravstveno osiguranje </t>
  </si>
  <si>
    <t xml:space="preserve">Naknade troškova zaposlenima </t>
  </si>
  <si>
    <t xml:space="preserve">Službena putovanja </t>
  </si>
  <si>
    <t xml:space="preserve">Naknade za prijevoz, za rad na terenu i odvojeni život </t>
  </si>
  <si>
    <t xml:space="preserve">Stručno usavršavanje zaposlenih </t>
  </si>
  <si>
    <t>Rashodi za materijal i energiju</t>
  </si>
  <si>
    <t>Uredski materijal i ostali materijalni rashodi</t>
  </si>
  <si>
    <t xml:space="preserve">Materijal i sirovine </t>
  </si>
  <si>
    <t xml:space="preserve">Energija </t>
  </si>
  <si>
    <t xml:space="preserve">Materijal i dijelovi za tekuće investicijsko održavanje </t>
  </si>
  <si>
    <t xml:space="preserve">Sitan inventar i auto gume </t>
  </si>
  <si>
    <t xml:space="preserve">Službena , radna i zaštitna odjeća </t>
  </si>
  <si>
    <t>Rashodi za usluge</t>
  </si>
  <si>
    <t>Usluge telefona, poštei prijevoza</t>
  </si>
  <si>
    <t xml:space="preserve">Usluge tekućeg investicijskog održavanja </t>
  </si>
  <si>
    <t xml:space="preserve">Usluge promidžbe i informiranja </t>
  </si>
  <si>
    <t xml:space="preserve">Komunalne usluge </t>
  </si>
  <si>
    <t xml:space="preserve">Zdravstvene i veterinarske usluge </t>
  </si>
  <si>
    <t xml:space="preserve">Intelektualne i osoben usluge </t>
  </si>
  <si>
    <t>Računalne usluge</t>
  </si>
  <si>
    <t xml:space="preserve">Ostale usluge </t>
  </si>
  <si>
    <t xml:space="preserve">Ostali nespomenuti rashodi poslovanja </t>
  </si>
  <si>
    <t>Financijski rashodi</t>
  </si>
  <si>
    <t>Ostali financijski rashodi</t>
  </si>
  <si>
    <t xml:space="preserve">Bankarske usluge i usluge platnog prometa </t>
  </si>
  <si>
    <t xml:space="preserve">Rashodi za nabavu proizvedene dugotrajne imovine </t>
  </si>
  <si>
    <t xml:space="preserve">Računala i računalna oprema </t>
  </si>
  <si>
    <t xml:space="preserve">Pomoći proračunskim korisnicima iz proračuna koji im nije nadležan </t>
  </si>
  <si>
    <t xml:space="preserve">Tekuće pomoći proračunskim korisnicima iz proračuna koji im nije nadležan </t>
  </si>
  <si>
    <t xml:space="preserve">Pristojbe i naknade </t>
  </si>
  <si>
    <t xml:space="preserve">Troškovi sudskih postupaka </t>
  </si>
  <si>
    <t xml:space="preserve">Oprema za održavanje i zaštitu </t>
  </si>
  <si>
    <t xml:space="preserve">Uređaji, strojevi i oprema za ostale namjene </t>
  </si>
  <si>
    <t xml:space="preserve">Knjige </t>
  </si>
  <si>
    <t>5 Pomoći</t>
  </si>
  <si>
    <t xml:space="preserve">09 Obrazovanje </t>
  </si>
  <si>
    <t xml:space="preserve">Materijalni rashodi </t>
  </si>
  <si>
    <t xml:space="preserve">Stručno usavršavanje zaposlenika </t>
  </si>
  <si>
    <t xml:space="preserve">Ostale naknade troškova zaposlenima </t>
  </si>
  <si>
    <t xml:space="preserve">Računalne usluge </t>
  </si>
  <si>
    <t xml:space="preserve">Financijski rashodi </t>
  </si>
  <si>
    <t xml:space="preserve">Uredski materijal i ostali materijalni rashodi </t>
  </si>
  <si>
    <t xml:space="preserve">Pomoći </t>
  </si>
  <si>
    <t xml:space="preserve">Članarine i norme </t>
  </si>
  <si>
    <t>7=5/3*100</t>
  </si>
  <si>
    <t>5=4/2*100</t>
  </si>
  <si>
    <t xml:space="preserve">Intelektualne i osobne usluge </t>
  </si>
  <si>
    <t>Izvor 5.1.</t>
  </si>
  <si>
    <t>Izvor 1.1.</t>
  </si>
  <si>
    <t>Naknade građanima i kućanstvima u naravi</t>
  </si>
  <si>
    <t xml:space="preserve">Komunikacijska oprema </t>
  </si>
  <si>
    <t xml:space="preserve">Sportska i glazbena oprema </t>
  </si>
  <si>
    <t xml:space="preserve">Instrumenti uređaji i strojevi </t>
  </si>
  <si>
    <t xml:space="preserve">091 Predškolsko i osnovno obrazovanje </t>
  </si>
  <si>
    <t>Redovana programska djelatnost OŠ</t>
  </si>
  <si>
    <t>Izvor 1.2.</t>
  </si>
  <si>
    <t xml:space="preserve">Prihod za decentralizirane funkcije </t>
  </si>
  <si>
    <t xml:space="preserve">KAPITALNA ULAGANJA U OPREMU -DECENTRALIZIRANA SREDSTVA </t>
  </si>
  <si>
    <t>PROGRAM 3201</t>
  </si>
  <si>
    <t xml:space="preserve">ŠIRE JAVNE POTREBE - IZNAD MINIMALNOG STANDARDA </t>
  </si>
  <si>
    <t xml:space="preserve">Prihod od grada </t>
  </si>
  <si>
    <t xml:space="preserve"> Aktivnost A320102</t>
  </si>
  <si>
    <t>Izvor 5.3.</t>
  </si>
  <si>
    <t>Pomoć iz državnog proračuna PK</t>
  </si>
  <si>
    <t>Izvor 5.4</t>
  </si>
  <si>
    <t xml:space="preserve">Pomoći iz Županijskog proračuna PK  </t>
  </si>
  <si>
    <t xml:space="preserve"> Aktivnost A320104</t>
  </si>
  <si>
    <t xml:space="preserve">PROJEKT E ŠKOLE </t>
  </si>
  <si>
    <t xml:space="preserve">PROGRAM 3202 </t>
  </si>
  <si>
    <t xml:space="preserve">KAPITALNA ULAGANJA NA OBJETIMA </t>
  </si>
  <si>
    <t>Kapitalni projekat K320250</t>
  </si>
  <si>
    <t>NABAVA ŠKOLSKE LEKTIRE</t>
  </si>
  <si>
    <t>RASHODI ZA ZAPOSLENE U OŠ</t>
  </si>
  <si>
    <t>PROGRAM 3203</t>
  </si>
  <si>
    <t>Aktivnost A320301</t>
  </si>
  <si>
    <t xml:space="preserve">53 Pomoći iz državnog proračuna </t>
  </si>
  <si>
    <t>12 Porezni prihodi za decentr.prihode</t>
  </si>
  <si>
    <t xml:space="preserve">6 Donacije </t>
  </si>
  <si>
    <t xml:space="preserve">61 Donacije </t>
  </si>
  <si>
    <t xml:space="preserve">Usluge telefona, pošte i prijevoza </t>
  </si>
  <si>
    <t xml:space="preserve">Rashodi za zaposlene </t>
  </si>
  <si>
    <t xml:space="preserve">Naknade za prijevoz, za rad naterenu i odvojeni život </t>
  </si>
  <si>
    <t xml:space="preserve">Rashodi za nabavu proizvedene dugotrajne imovine  </t>
  </si>
  <si>
    <t>Knjige</t>
  </si>
  <si>
    <t>Uredska oprema i namještaj</t>
  </si>
  <si>
    <t xml:space="preserve">Donacije </t>
  </si>
  <si>
    <t>Izvor 6.1</t>
  </si>
  <si>
    <t xml:space="preserve">Plaće za redovan rad </t>
  </si>
  <si>
    <t xml:space="preserve">Doprinosi na plaće </t>
  </si>
  <si>
    <t>Pomoći iz državnog proračuna  PK</t>
  </si>
  <si>
    <t>Materijal i dijelovi za tekuće inves.održ.</t>
  </si>
  <si>
    <t xml:space="preserve">Službena, radna i zaštitna odjeća i obuća </t>
  </si>
  <si>
    <t>Usluge telefona, pošte i prijevoza</t>
  </si>
  <si>
    <t xml:space="preserve">'Prihodi iz nadležnog proračuna za financiranje rashoda za nabavu nefinancijske imovine </t>
  </si>
  <si>
    <t xml:space="preserve">Kapitalne  pomoći proračunskim korisnicima iz proračuna koji im nije nadležan </t>
  </si>
  <si>
    <t>Aktivnost A320001</t>
  </si>
  <si>
    <t>Aktivnost K320001</t>
  </si>
  <si>
    <t xml:space="preserve">IZVANNASTAVNE I IZVANŠKOLSKE AKTIVNOSTI </t>
  </si>
  <si>
    <t>Tekući projekat T320111</t>
  </si>
  <si>
    <t xml:space="preserve">54 Pomoći iz županijskog proračuna </t>
  </si>
  <si>
    <t>CENTAR ZA AUTIZAM SPLIT</t>
  </si>
  <si>
    <t>ODSJEK ZA ODGOJ, OBRAZOVANJE, ZNANOST I TEHNIČKU KULTURU</t>
  </si>
  <si>
    <t>Glava  10301</t>
  </si>
  <si>
    <t xml:space="preserve"> DECENTRALIZIRANE FUNKCIJE - MINIMALNI FINANCIJSKI </t>
  </si>
  <si>
    <t>OSNOVNO ŠKOLSKO OBRAZOVANJE</t>
  </si>
  <si>
    <t>Program 3200</t>
  </si>
  <si>
    <t>Glavni program S02</t>
  </si>
  <si>
    <t>MANIFESTACIJE ODGOJA I ŠKOLSTVA</t>
  </si>
  <si>
    <t>Aktivnost  A320103</t>
  </si>
  <si>
    <t xml:space="preserve">HITNE INTERVENCIJE </t>
  </si>
  <si>
    <t>Aktivnost  A320113</t>
  </si>
  <si>
    <t xml:space="preserve">Aktivnost  A320111 </t>
  </si>
  <si>
    <t xml:space="preserve">Premije osiguranja </t>
  </si>
  <si>
    <t>Donacije od pravnih i fizičkih osoba izvan općeg proračuna i povrat donacija po protesnim jamstvima</t>
  </si>
  <si>
    <t>Oprema za održavanje i zaštitu</t>
  </si>
  <si>
    <t xml:space="preserve">Intelektualne i osbne usluge </t>
  </si>
  <si>
    <t xml:space="preserve">Usluge tekućeg i investicijskog održavanja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</si>
  <si>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</si>
  <si>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OSTVARENJE/IZVRŠENJE 
1.-06.2024.</t>
  </si>
  <si>
    <t>OSTVARENJE/ IZVRŠENJE 
1.-06.2024.</t>
  </si>
  <si>
    <t>-</t>
  </si>
  <si>
    <t xml:space="preserve"> IZVRŠENJE 
1.-06.2024.</t>
  </si>
  <si>
    <t xml:space="preserve">Intelektualne usluge </t>
  </si>
  <si>
    <t xml:space="preserve">Ostali nespomenuti rasgodi poslovanja </t>
  </si>
  <si>
    <t xml:space="preserve">Naknade građanima i kućanstvima na zemelju osiguranja i druge naknade štete </t>
  </si>
  <si>
    <t xml:space="preserve">Ostale naknade građanima i kućanstvima iz proračuna </t>
  </si>
  <si>
    <t>IZVORNI PLAN ILI REBALANS 2025.*</t>
  </si>
  <si>
    <t>TEKUĆI PLAN 2025.*</t>
  </si>
  <si>
    <t>OSTVARENJE/IZVRŠENJE 
1.-06.2025</t>
  </si>
  <si>
    <t xml:space="preserve">OSTVARENJE/IZVRŠENJE 
1.-06.2024. </t>
  </si>
  <si>
    <t>OSTVARENJE/IZVRŠENJE 
1.-06.2025.</t>
  </si>
  <si>
    <t>OSTVARENJE/ IZVRŠENJE 
1.-06.2025</t>
  </si>
  <si>
    <t>OSTVARENJE/ IZVRŠENJE 
1.-06.2025.</t>
  </si>
  <si>
    <t xml:space="preserve"> IZVRŠENJE 
1.-06.2025.</t>
  </si>
  <si>
    <t xml:space="preserve">KUPNJA OPREME ZA OSNOVNE ŠKOLE </t>
  </si>
  <si>
    <t>Aktivnost K320201</t>
  </si>
  <si>
    <t>EU PROJEKAT S POMOĆNIKOM MOGU BOLJE 7</t>
  </si>
  <si>
    <t>Izvor 5.2.</t>
  </si>
  <si>
    <t xml:space="preserve">Pomoći temeljem prijenosa EU sredstava </t>
  </si>
  <si>
    <t>Naknada za prijevoz na posao i s posla</t>
  </si>
  <si>
    <t>Uredska oprema i naještaj</t>
  </si>
  <si>
    <t xml:space="preserve"> Aktivnost A320120</t>
  </si>
  <si>
    <t>ODRŽAVANJE OBJEKATA OŠ</t>
  </si>
  <si>
    <t xml:space="preserve">UGOVORENI PRIJEVOZ UČENIKA  OŠ </t>
  </si>
  <si>
    <t xml:space="preserve">Aktivnost  A320120 </t>
  </si>
  <si>
    <t xml:space="preserve">NABAVKA UDŽBENIKA I PRIBORA  </t>
  </si>
  <si>
    <t xml:space="preserve"> IZVRŠENJE 
1.-06.2025. </t>
  </si>
  <si>
    <t>IZVRŠENJE FINANCIJSKOG PLANA PRORAČUNSKOG KORISNIKA - CENTAR ZA AUTIZAM SPLIT
ZA 01.- 06. 2025. GODINE</t>
  </si>
  <si>
    <t>Napomena : Iznosi u stupcima "OSTVARENJE/IZVRŠENJE 1.-6.2024." i "OSTVARENJE/IZVRŠENJE 1.-6. 2025." iskazuju se na dvije decimale.</t>
  </si>
  <si>
    <t xml:space="preserve">** AKO Opći i Posebni dio polugodišnjeg izvještaja ne sadrži "TEKUĆI PLAN 2025.", "INDEKS"("OSTVARENJE/IZVRŠENJE 1.-6.2024."/"TEKUĆI PLAN 2025.") iskazuje se kao "OSTVARENJE/IZVRŠENJE 1.-6.2024."/"IZVORNI PLAN 2025." ODNOSNO "REBALANS 2025." </t>
  </si>
  <si>
    <t xml:space="preserve">52 Pomoći temeljem prijenosa EU sredstava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</si>
</sst>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69">
    <xf numFmtId="0" fontId="0" fillId="0" borderId="0" xfId="0"/>
    <xf numFmtId="0" fontId="3" fillId="0" borderId="0" xfId="0" applyNumberFormat="1" applyFont="1" applyFill="1" applyBorder="1" applyAlignment="1" applyProtection="1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4" fontId="5" fillId="0" borderId="3" xfId="0" applyNumberFormat="1" applyFont="1" applyBorder="1" applyAlignment="1">
      <alignment horizontal="right"/>
    </xf>
    <xf numFmtId="0" fontId="18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 indent="1"/>
    </xf>
    <xf numFmtId="4" fontId="8" fillId="0" borderId="3" xfId="0" applyNumberFormat="1" applyFont="1" applyFill="1" applyBorder="1" applyAlignment="1" applyProtection="1">
      <alignment horizontal="left" vertical="center" wrapText="1"/>
    </xf>
    <xf numFmtId="4" fontId="6" fillId="0" borderId="3" xfId="0" applyNumberFormat="1" applyFont="1" applyFill="1" applyBorder="1" applyAlignment="1" applyProtection="1">
      <alignment vertical="center" wrapText="1"/>
    </xf>
    <xf numFmtId="4" fontId="5" fillId="3" borderId="3" xfId="0" quotePrefix="1" applyNumberFormat="1" applyFont="1" applyFill="1" applyBorder="1" applyAlignment="1">
      <alignment horizontal="left" wrapText="1"/>
    </xf>
    <xf numFmtId="4" fontId="5" fillId="3" borderId="3" xfId="0" applyNumberFormat="1" applyFont="1" applyFill="1" applyBorder="1" applyAlignment="1" applyProtection="1">
      <alignment horizontal="center" vertical="center" wrapText="1"/>
    </xf>
    <xf numFmtId="4" fontId="5" fillId="3" borderId="3" xfId="0" applyNumberFormat="1" applyFont="1" applyFill="1" applyBorder="1" applyAlignment="1" applyProtection="1">
      <alignment horizontal="left" vertical="center" wrapText="1"/>
    </xf>
    <xf numFmtId="4" fontId="4" fillId="3" borderId="3" xfId="0" applyNumberFormat="1" applyFont="1" applyFill="1" applyBorder="1" applyAlignment="1">
      <alignment horizontal="right"/>
    </xf>
    <xf numFmtId="0" fontId="1" fillId="0" borderId="0" xfId="0" applyFont="1"/>
    <xf numFmtId="0" fontId="8" fillId="2" borderId="3" xfId="0" applyFont="1" applyFill="1" applyBorder="1" applyAlignment="1">
      <alignment horizontal="left" vertical="center" wrapText="1" indent="1"/>
    </xf>
    <xf numFmtId="0" fontId="19" fillId="3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17" fillId="2" borderId="0" xfId="0" applyFont="1" applyFill="1"/>
    <xf numFmtId="0" fontId="0" fillId="2" borderId="0" xfId="0" applyFont="1" applyFill="1"/>
    <xf numFmtId="4" fontId="5" fillId="3" borderId="3" xfId="0" applyNumberFormat="1" applyFont="1" applyFill="1" applyBorder="1" applyAlignment="1">
      <alignment horizontal="right"/>
    </xf>
    <xf numFmtId="0" fontId="6" fillId="3" borderId="2" xfId="0" applyNumberFormat="1" applyFont="1" applyFill="1" applyBorder="1" applyAlignment="1" applyProtection="1">
      <alignment vertical="center"/>
    </xf>
    <xf numFmtId="0" fontId="8" fillId="0" borderId="3" xfId="0" quotePrefix="1" applyNumberFormat="1" applyFont="1" applyFill="1" applyBorder="1" applyAlignment="1" applyProtection="1">
      <alignment horizontal="center" vertical="center" wrapText="1"/>
    </xf>
    <xf numFmtId="0" fontId="19" fillId="0" borderId="3" xfId="0" quotePrefix="1" applyNumberFormat="1" applyFont="1" applyFill="1" applyBorder="1" applyAlignment="1" applyProtection="1">
      <alignment horizontal="center" vertical="center" wrapText="1"/>
    </xf>
    <xf numFmtId="0" fontId="19" fillId="2" borderId="3" xfId="0" applyNumberFormat="1" applyFont="1" applyFill="1" applyBorder="1" applyAlignment="1" applyProtection="1">
      <alignment horizontal="center" vertical="center" wrapText="1"/>
    </xf>
    <xf numFmtId="4" fontId="8" fillId="0" borderId="3" xfId="0" applyNumberFormat="1" applyFont="1" applyFill="1" applyBorder="1" applyAlignment="1">
      <alignment horizontal="right"/>
    </xf>
    <xf numFmtId="4" fontId="8" fillId="3" borderId="3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 applyProtection="1">
      <alignment horizontal="right" wrapText="1"/>
    </xf>
    <xf numFmtId="4" fontId="8" fillId="0" borderId="3" xfId="0" applyNumberFormat="1" applyFont="1" applyBorder="1" applyAlignment="1">
      <alignment horizontal="right"/>
    </xf>
    <xf numFmtId="4" fontId="8" fillId="3" borderId="3" xfId="0" applyNumberFormat="1" applyFont="1" applyFill="1" applyBorder="1" applyAlignment="1" applyProtection="1">
      <alignment horizontal="right" wrapText="1"/>
    </xf>
    <xf numFmtId="4" fontId="8" fillId="0" borderId="3" xfId="0" applyNumberFormat="1" applyFont="1" applyBorder="1"/>
    <xf numFmtId="4" fontId="8" fillId="2" borderId="3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/>
    <xf numFmtId="4" fontId="6" fillId="0" borderId="3" xfId="0" applyNumberFormat="1" applyFont="1" applyBorder="1"/>
    <xf numFmtId="4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21" fillId="0" borderId="3" xfId="0" applyFont="1" applyBorder="1"/>
    <xf numFmtId="0" fontId="8" fillId="3" borderId="3" xfId="0" applyNumberFormat="1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 applyProtection="1">
      <alignment horizontal="right" wrapText="1"/>
    </xf>
    <xf numFmtId="0" fontId="21" fillId="0" borderId="0" xfId="0" applyFont="1"/>
    <xf numFmtId="0" fontId="22" fillId="0" borderId="0" xfId="0" applyFont="1" applyAlignment="1">
      <alignment vertical="top" wrapText="1"/>
    </xf>
    <xf numFmtId="4" fontId="8" fillId="2" borderId="3" xfId="0" applyNumberFormat="1" applyFont="1" applyFill="1" applyBorder="1" applyAlignment="1" applyProtection="1">
      <alignment vertical="center" wrapText="1"/>
    </xf>
    <xf numFmtId="4" fontId="8" fillId="2" borderId="3" xfId="0" applyNumberFormat="1" applyFont="1" applyFill="1" applyBorder="1" applyAlignment="1" applyProtection="1">
      <alignment horizontal="right" wrapText="1"/>
    </xf>
    <xf numFmtId="2" fontId="6" fillId="0" borderId="3" xfId="0" applyNumberFormat="1" applyFont="1" applyBorder="1"/>
    <xf numFmtId="0" fontId="6" fillId="0" borderId="3" xfId="0" applyFont="1" applyBorder="1"/>
    <xf numFmtId="4" fontId="6" fillId="0" borderId="0" xfId="0" applyNumberFormat="1" applyFont="1"/>
    <xf numFmtId="0" fontId="8" fillId="0" borderId="0" xfId="0" applyFont="1"/>
    <xf numFmtId="0" fontId="6" fillId="0" borderId="0" xfId="0" applyFont="1"/>
    <xf numFmtId="4" fontId="21" fillId="0" borderId="0" xfId="0" applyNumberFormat="1" applyFont="1"/>
    <xf numFmtId="4" fontId="23" fillId="0" borderId="3" xfId="0" applyNumberFormat="1" applyFont="1" applyBorder="1"/>
    <xf numFmtId="4" fontId="21" fillId="0" borderId="3" xfId="0" applyNumberFormat="1" applyFont="1" applyBorder="1"/>
    <xf numFmtId="4" fontId="8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21" fillId="2" borderId="0" xfId="0" applyFont="1" applyFill="1"/>
    <xf numFmtId="0" fontId="8" fillId="2" borderId="4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wrapText="1"/>
    </xf>
    <xf numFmtId="1" fontId="8" fillId="2" borderId="1" xfId="0" applyNumberFormat="1" applyFont="1" applyFill="1" applyBorder="1" applyAlignment="1">
      <alignment horizontal="left" vertical="center" wrapText="1"/>
    </xf>
    <xf numFmtId="1" fontId="8" fillId="2" borderId="2" xfId="0" applyNumberFormat="1" applyFont="1" applyFill="1" applyBorder="1" applyAlignment="1">
      <alignment horizontal="left" vertical="center" wrapText="1"/>
    </xf>
    <xf numFmtId="1" fontId="8" fillId="2" borderId="4" xfId="0" applyNumberFormat="1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left" vertical="center" wrapText="1"/>
    </xf>
    <xf numFmtId="1" fontId="6" fillId="2" borderId="4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wrapText="1"/>
    </xf>
    <xf numFmtId="0" fontId="24" fillId="2" borderId="4" xfId="0" applyFont="1" applyFill="1" applyBorder="1" applyAlignment="1">
      <alignment horizontal="left" vertical="center" wrapText="1"/>
    </xf>
    <xf numFmtId="4" fontId="24" fillId="2" borderId="4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vertical="center"/>
    </xf>
    <xf numFmtId="0" fontId="8" fillId="0" borderId="1" xfId="0" quotePrefix="1" applyFont="1" applyFill="1" applyBorder="1" applyAlignment="1">
      <alignment horizontal="left" vertical="center"/>
    </xf>
    <xf numFmtId="0" fontId="8" fillId="0" borderId="3" xfId="0" quotePrefix="1" applyFont="1" applyBorder="1" applyAlignment="1">
      <alignment horizontal="center" vertical="center" wrapText="1"/>
    </xf>
    <xf numFmtId="0" fontId="19" fillId="0" borderId="3" xfId="0" quotePrefix="1" applyFont="1" applyBorder="1" applyAlignment="1">
      <alignment horizontal="center" wrapText="1"/>
    </xf>
    <xf numFmtId="0" fontId="19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2" borderId="5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0" fillId="2" borderId="6" xfId="0" applyNumberFormat="1" applyFont="1" applyFill="1" applyBorder="1" applyAlignment="1" applyProtection="1">
      <alignment horizontal="center" vertical="center" wrapText="1"/>
    </xf>
    <xf numFmtId="0" fontId="19" fillId="3" borderId="1" xfId="0" applyNumberFormat="1" applyFont="1" applyFill="1" applyBorder="1" applyAlignment="1" applyProtection="1">
      <alignment horizontal="center" vertical="center" wrapText="1"/>
    </xf>
    <xf numFmtId="0" fontId="19" fillId="3" borderId="2" xfId="0" applyNumberFormat="1" applyFont="1" applyFill="1" applyBorder="1" applyAlignment="1" applyProtection="1">
      <alignment horizontal="center" vertical="center" wrapText="1"/>
    </xf>
    <xf numFmtId="0" fontId="19" fillId="3" borderId="4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8" fillId="3" borderId="4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1" fontId="8" fillId="2" borderId="1" xfId="0" applyNumberFormat="1" applyFont="1" applyFill="1" applyBorder="1" applyAlignment="1">
      <alignment horizontal="left" vertical="center" wrapText="1"/>
    </xf>
    <xf numFmtId="1" fontId="8" fillId="2" borderId="2" xfId="0" applyNumberFormat="1" applyFont="1" applyFill="1" applyBorder="1" applyAlignment="1">
      <alignment horizontal="left" vertical="center" wrapText="1"/>
    </xf>
    <xf numFmtId="1" fontId="8" fillId="2" borderId="4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</cellXfs>
  <cellStyles count="2">
    <cellStyle name="Normal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4"/>
  <sheetViews>
    <sheetView topLeftCell="B10" zoomScaleNormal="100" workbookViewId="0">
      <selection activeCell="H13" sqref="H13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24" t="s">
        <v>205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21"/>
    </row>
    <row r="2" spans="2:13" ht="18" customHeight="1" x14ac:dyDescent="0.25"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3"/>
    </row>
    <row r="3" spans="2:13" ht="15.75" customHeight="1" x14ac:dyDescent="0.25">
      <c r="B3" s="124" t="s">
        <v>10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20"/>
    </row>
    <row r="4" spans="2:13" ht="18" x14ac:dyDescent="0.25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/>
    </row>
    <row r="5" spans="2:13" ht="18" customHeight="1" x14ac:dyDescent="0.25">
      <c r="B5" s="124" t="s">
        <v>39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9"/>
    </row>
    <row r="6" spans="2:13" ht="18" customHeight="1" x14ac:dyDescent="0.25"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9"/>
    </row>
    <row r="7" spans="2:13" ht="18" customHeight="1" x14ac:dyDescent="0.25">
      <c r="B7" s="139" t="s">
        <v>47</v>
      </c>
      <c r="C7" s="139"/>
      <c r="D7" s="139"/>
      <c r="E7" s="139"/>
      <c r="F7" s="139"/>
      <c r="G7" s="39"/>
      <c r="H7" s="35"/>
      <c r="I7" s="35"/>
      <c r="J7" s="35"/>
      <c r="K7" s="36"/>
      <c r="L7" s="36"/>
    </row>
    <row r="8" spans="2:13" ht="25.5" x14ac:dyDescent="0.25">
      <c r="B8" s="132" t="s">
        <v>8</v>
      </c>
      <c r="C8" s="132"/>
      <c r="D8" s="132"/>
      <c r="E8" s="132"/>
      <c r="F8" s="132"/>
      <c r="G8" s="63" t="s">
        <v>176</v>
      </c>
      <c r="H8" s="63" t="s">
        <v>184</v>
      </c>
      <c r="I8" s="63" t="s">
        <v>185</v>
      </c>
      <c r="J8" s="63" t="s">
        <v>186</v>
      </c>
      <c r="K8" s="63" t="s">
        <v>20</v>
      </c>
      <c r="L8" s="63" t="s">
        <v>37</v>
      </c>
    </row>
    <row r="9" spans="2:13" x14ac:dyDescent="0.25">
      <c r="B9" s="133">
        <v>1</v>
      </c>
      <c r="C9" s="133"/>
      <c r="D9" s="133"/>
      <c r="E9" s="133"/>
      <c r="F9" s="134"/>
      <c r="G9" s="64">
        <v>2</v>
      </c>
      <c r="H9" s="65">
        <v>3</v>
      </c>
      <c r="I9" s="65">
        <v>4</v>
      </c>
      <c r="J9" s="65">
        <v>5</v>
      </c>
      <c r="K9" s="65" t="s">
        <v>29</v>
      </c>
      <c r="L9" s="65" t="s">
        <v>102</v>
      </c>
    </row>
    <row r="10" spans="2:13" x14ac:dyDescent="0.25">
      <c r="B10" s="118" t="s">
        <v>22</v>
      </c>
      <c r="C10" s="119"/>
      <c r="D10" s="119"/>
      <c r="E10" s="119"/>
      <c r="F10" s="130"/>
      <c r="G10" s="66">
        <v>1123121.48</v>
      </c>
      <c r="H10" s="66">
        <v>2669521</v>
      </c>
      <c r="I10" s="66">
        <v>0</v>
      </c>
      <c r="J10" s="66">
        <v>1544840.54</v>
      </c>
      <c r="K10" s="66">
        <f>J10/G10*100</f>
        <v>137.54883754872179</v>
      </c>
      <c r="L10" s="66">
        <f>J10/H10*100</f>
        <v>57.869578100340846</v>
      </c>
    </row>
    <row r="11" spans="2:13" x14ac:dyDescent="0.25">
      <c r="B11" s="131" t="s">
        <v>21</v>
      </c>
      <c r="C11" s="130"/>
      <c r="D11" s="130"/>
      <c r="E11" s="130"/>
      <c r="F11" s="130"/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</row>
    <row r="12" spans="2:13" x14ac:dyDescent="0.25">
      <c r="B12" s="127" t="s">
        <v>0</v>
      </c>
      <c r="C12" s="128"/>
      <c r="D12" s="128"/>
      <c r="E12" s="128"/>
      <c r="F12" s="129"/>
      <c r="G12" s="67">
        <v>1123121.48</v>
      </c>
      <c r="H12" s="67">
        <v>2669521</v>
      </c>
      <c r="I12" s="67">
        <v>0</v>
      </c>
      <c r="J12" s="67">
        <v>1544840.54</v>
      </c>
      <c r="K12" s="67">
        <v>0</v>
      </c>
      <c r="L12" s="67">
        <f>J12/H12*100</f>
        <v>57.869578100340846</v>
      </c>
    </row>
    <row r="13" spans="2:13" x14ac:dyDescent="0.25">
      <c r="B13" s="138" t="s">
        <v>23</v>
      </c>
      <c r="C13" s="119"/>
      <c r="D13" s="119"/>
      <c r="E13" s="119"/>
      <c r="F13" s="119"/>
      <c r="G13" s="66">
        <v>1113089.48</v>
      </c>
      <c r="H13" s="66">
        <v>2659121</v>
      </c>
      <c r="I13" s="66">
        <v>0</v>
      </c>
      <c r="J13" s="66">
        <v>1515174.11</v>
      </c>
      <c r="K13" s="68">
        <f>J13/G13*100</f>
        <v>136.1232980119442</v>
      </c>
      <c r="L13" s="68">
        <f>J13/H13*100</f>
        <v>56.98026189857476</v>
      </c>
    </row>
    <row r="14" spans="2:13" x14ac:dyDescent="0.25">
      <c r="B14" s="136" t="s">
        <v>24</v>
      </c>
      <c r="C14" s="130"/>
      <c r="D14" s="130"/>
      <c r="E14" s="130"/>
      <c r="F14" s="130"/>
      <c r="G14" s="69">
        <v>3238.31</v>
      </c>
      <c r="H14" s="69">
        <v>10400</v>
      </c>
      <c r="I14" s="69">
        <v>0</v>
      </c>
      <c r="J14" s="69">
        <v>5400</v>
      </c>
      <c r="K14" s="68">
        <f>J14/G14*100</f>
        <v>166.75364619199522</v>
      </c>
      <c r="L14" s="68">
        <f>J14/H14*100</f>
        <v>51.923076923076927</v>
      </c>
    </row>
    <row r="15" spans="2:13" x14ac:dyDescent="0.25">
      <c r="B15" s="15" t="s">
        <v>1</v>
      </c>
      <c r="C15" s="62"/>
      <c r="D15" s="62"/>
      <c r="E15" s="62"/>
      <c r="F15" s="62"/>
      <c r="G15" s="67">
        <f>G14+G13</f>
        <v>1116327.79</v>
      </c>
      <c r="H15" s="67">
        <f>H14+H13</f>
        <v>2669521</v>
      </c>
      <c r="I15" s="67">
        <v>0</v>
      </c>
      <c r="J15" s="67">
        <f>J14+J13</f>
        <v>1520574.11</v>
      </c>
      <c r="K15" s="67">
        <f>J15/G15*100</f>
        <v>136.21215234639999</v>
      </c>
      <c r="L15" s="67">
        <f>J15/H15*100</f>
        <v>56.9605599656268</v>
      </c>
    </row>
    <row r="16" spans="2:13" x14ac:dyDescent="0.25">
      <c r="B16" s="137" t="s">
        <v>2</v>
      </c>
      <c r="C16" s="128"/>
      <c r="D16" s="128"/>
      <c r="E16" s="128"/>
      <c r="F16" s="128"/>
      <c r="G16" s="70">
        <f>G10-G15</f>
        <v>6793.6899999999441</v>
      </c>
      <c r="H16" s="70">
        <f>H15-H12</f>
        <v>0</v>
      </c>
      <c r="I16" s="70">
        <v>0</v>
      </c>
      <c r="J16" s="70">
        <f>J10-J15</f>
        <v>24266.429999999935</v>
      </c>
      <c r="K16" s="70">
        <v>0</v>
      </c>
      <c r="L16" s="70">
        <v>0</v>
      </c>
    </row>
    <row r="17" spans="1:49" ht="18" x14ac:dyDescent="0.25"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"/>
    </row>
    <row r="18" spans="1:49" ht="18" customHeight="1" x14ac:dyDescent="0.25">
      <c r="B18" s="117" t="s">
        <v>44</v>
      </c>
      <c r="C18" s="117"/>
      <c r="D18" s="117"/>
      <c r="E18" s="117"/>
      <c r="F18" s="117"/>
      <c r="G18" s="34"/>
      <c r="H18" s="35"/>
      <c r="I18" s="35"/>
      <c r="J18" s="35"/>
      <c r="K18" s="36"/>
      <c r="L18" s="36"/>
      <c r="M18" s="1"/>
    </row>
    <row r="19" spans="1:49" ht="25.5" x14ac:dyDescent="0.25">
      <c r="B19" s="120" t="s">
        <v>8</v>
      </c>
      <c r="C19" s="120"/>
      <c r="D19" s="120"/>
      <c r="E19" s="120"/>
      <c r="F19" s="120"/>
      <c r="G19" s="22" t="s">
        <v>187</v>
      </c>
      <c r="H19" s="2" t="s">
        <v>184</v>
      </c>
      <c r="I19" s="2" t="s">
        <v>185</v>
      </c>
      <c r="J19" s="2" t="s">
        <v>188</v>
      </c>
      <c r="K19" s="2" t="s">
        <v>20</v>
      </c>
      <c r="L19" s="2" t="s">
        <v>37</v>
      </c>
    </row>
    <row r="20" spans="1:49" x14ac:dyDescent="0.25">
      <c r="B20" s="121">
        <v>1</v>
      </c>
      <c r="C20" s="122"/>
      <c r="D20" s="122"/>
      <c r="E20" s="122"/>
      <c r="F20" s="122"/>
      <c r="G20" s="26">
        <v>2</v>
      </c>
      <c r="H20" s="25">
        <v>3</v>
      </c>
      <c r="I20" s="25">
        <v>4</v>
      </c>
      <c r="J20" s="25">
        <v>5</v>
      </c>
      <c r="K20" s="25" t="s">
        <v>29</v>
      </c>
      <c r="L20" s="25" t="s">
        <v>30</v>
      </c>
    </row>
    <row r="21" spans="1:49" ht="15.75" customHeight="1" x14ac:dyDescent="0.25">
      <c r="B21" s="118" t="s">
        <v>25</v>
      </c>
      <c r="C21" s="123"/>
      <c r="D21" s="123"/>
      <c r="E21" s="123"/>
      <c r="F21" s="123"/>
      <c r="G21" s="49"/>
      <c r="H21" s="40"/>
      <c r="I21" s="40" t="s">
        <v>48</v>
      </c>
      <c r="J21" s="40"/>
      <c r="K21" s="40"/>
      <c r="L21" s="40"/>
    </row>
    <row r="22" spans="1:49" x14ac:dyDescent="0.25">
      <c r="B22" s="118" t="s">
        <v>26</v>
      </c>
      <c r="C22" s="119"/>
      <c r="D22" s="119"/>
      <c r="E22" s="119"/>
      <c r="F22" s="119"/>
      <c r="G22" s="50"/>
      <c r="H22" s="40"/>
      <c r="I22" s="40" t="s">
        <v>48</v>
      </c>
      <c r="J22" s="40"/>
      <c r="K22" s="40"/>
      <c r="L22" s="40"/>
    </row>
    <row r="23" spans="1:49" ht="15" customHeight="1" x14ac:dyDescent="0.25">
      <c r="B23" s="114" t="s">
        <v>38</v>
      </c>
      <c r="C23" s="115"/>
      <c r="D23" s="115"/>
      <c r="E23" s="115"/>
      <c r="F23" s="116"/>
      <c r="G23" s="51"/>
      <c r="H23" s="52"/>
      <c r="I23" s="52"/>
      <c r="J23" s="52"/>
      <c r="K23" s="52"/>
      <c r="L23" s="52"/>
    </row>
    <row r="24" spans="1:49" s="29" customFormat="1" ht="15" customHeight="1" x14ac:dyDescent="0.25">
      <c r="A24"/>
      <c r="B24" s="118" t="s">
        <v>13</v>
      </c>
      <c r="C24" s="119"/>
      <c r="D24" s="119"/>
      <c r="E24" s="119"/>
      <c r="F24" s="119"/>
      <c r="G24" s="50"/>
      <c r="H24" s="40"/>
      <c r="I24" s="40"/>
      <c r="J24" s="40"/>
      <c r="K24" s="40"/>
      <c r="L24" s="40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18" t="s">
        <v>43</v>
      </c>
      <c r="C25" s="119"/>
      <c r="D25" s="119"/>
      <c r="E25" s="119"/>
      <c r="F25" s="119"/>
      <c r="G25" s="50"/>
      <c r="H25" s="40"/>
      <c r="I25" s="40"/>
      <c r="J25" s="40"/>
      <c r="K25" s="40"/>
      <c r="L25" s="40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3" customFormat="1" x14ac:dyDescent="0.25">
      <c r="A26" s="32"/>
      <c r="B26" s="114" t="s">
        <v>45</v>
      </c>
      <c r="C26" s="115"/>
      <c r="D26" s="115"/>
      <c r="E26" s="115"/>
      <c r="F26" s="116"/>
      <c r="G26" s="51"/>
      <c r="H26" s="53"/>
      <c r="I26" s="53"/>
      <c r="J26" s="53"/>
      <c r="K26" s="53"/>
      <c r="L26" s="53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49" ht="15.75" x14ac:dyDescent="0.25">
      <c r="B27" s="135" t="s">
        <v>46</v>
      </c>
      <c r="C27" s="135"/>
      <c r="D27" s="135"/>
      <c r="E27" s="135"/>
      <c r="F27" s="135"/>
      <c r="G27" s="70">
        <f>G16</f>
        <v>6793.6899999999441</v>
      </c>
      <c r="H27" s="54"/>
      <c r="I27" s="54"/>
      <c r="J27" s="61">
        <f>J16</f>
        <v>24266.429999999935</v>
      </c>
      <c r="K27" s="54"/>
      <c r="L27" s="54"/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7"/>
    </row>
    <row r="30" spans="1:49" ht="15" customHeight="1" x14ac:dyDescent="0.25">
      <c r="B30" s="125" t="s">
        <v>206</v>
      </c>
      <c r="C30" s="125"/>
      <c r="D30" s="125"/>
      <c r="E30" s="125"/>
      <c r="F30" s="125"/>
      <c r="G30" s="125"/>
      <c r="H30" s="125"/>
      <c r="I30" s="125"/>
      <c r="J30" s="125"/>
      <c r="K30" s="125"/>
      <c r="L30" s="125"/>
    </row>
    <row r="31" spans="1:49" ht="15" customHeight="1" x14ac:dyDescent="0.25">
      <c r="B31" s="125" t="s">
        <v>41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5"/>
    </row>
    <row r="32" spans="1:49" ht="36.75" customHeight="1" x14ac:dyDescent="0.25"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</row>
    <row r="33" spans="2:12" ht="15" customHeight="1" x14ac:dyDescent="0.25">
      <c r="B33" s="126" t="s">
        <v>207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</row>
    <row r="34" spans="2:12" x14ac:dyDescent="0.25"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</sheetData>
  <mergeCells count="29">
    <mergeCell ref="B4:L4"/>
    <mergeCell ref="B6:L6"/>
    <mergeCell ref="B17:L17"/>
    <mergeCell ref="B5:L5"/>
    <mergeCell ref="B3:L3"/>
    <mergeCell ref="B1:L1"/>
    <mergeCell ref="B31:L32"/>
    <mergeCell ref="B33:L34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7:F7"/>
    <mergeCell ref="B2:L2"/>
    <mergeCell ref="B26:F26"/>
    <mergeCell ref="B23:F23"/>
    <mergeCell ref="B18:F18"/>
    <mergeCell ref="B24:F24"/>
    <mergeCell ref="B25:F25"/>
    <mergeCell ref="B19:F19"/>
    <mergeCell ref="B20:F20"/>
    <mergeCell ref="B21:F21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91"/>
  <sheetViews>
    <sheetView topLeftCell="B1" zoomScale="91" zoomScaleNormal="91" workbookViewId="0">
      <selection activeCell="H26" sqref="H2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8" width="25.28515625" customWidth="1"/>
    <col min="9" max="9" width="17.28515625" customWidth="1"/>
    <col min="10" max="10" width="25.28515625" customWidth="1"/>
    <col min="11" max="12" width="15.7109375" customWidth="1"/>
  </cols>
  <sheetData>
    <row r="1" spans="2:12" ht="18" x14ac:dyDescent="0.25"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2:12" ht="15.75" customHeight="1" x14ac:dyDescent="0.25">
      <c r="B2" s="124" t="s">
        <v>10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2:12" ht="18" x14ac:dyDescent="0.25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2:12" ht="15.75" customHeight="1" x14ac:dyDescent="0.25">
      <c r="B4" s="124" t="s">
        <v>40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2:12" ht="18" x14ac:dyDescent="0.25"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</row>
    <row r="6" spans="2:12" ht="15.75" customHeight="1" x14ac:dyDescent="0.25">
      <c r="B6" s="124" t="s">
        <v>31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2:12" ht="18" x14ac:dyDescent="0.25"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</row>
    <row r="8" spans="2:12" ht="45" customHeight="1" x14ac:dyDescent="0.25">
      <c r="B8" s="151" t="s">
        <v>8</v>
      </c>
      <c r="C8" s="152"/>
      <c r="D8" s="152"/>
      <c r="E8" s="152"/>
      <c r="F8" s="153"/>
      <c r="G8" s="28" t="s">
        <v>177</v>
      </c>
      <c r="H8" s="28" t="s">
        <v>184</v>
      </c>
      <c r="I8" s="28" t="s">
        <v>185</v>
      </c>
      <c r="J8" s="28" t="s">
        <v>189</v>
      </c>
      <c r="K8" s="28" t="s">
        <v>20</v>
      </c>
      <c r="L8" s="28" t="s">
        <v>37</v>
      </c>
    </row>
    <row r="9" spans="2:12" x14ac:dyDescent="0.25">
      <c r="B9" s="145">
        <v>1</v>
      </c>
      <c r="C9" s="146"/>
      <c r="D9" s="146"/>
      <c r="E9" s="146"/>
      <c r="F9" s="147"/>
      <c r="G9" s="30">
        <v>2</v>
      </c>
      <c r="H9" s="30">
        <v>3</v>
      </c>
      <c r="I9" s="30">
        <v>4</v>
      </c>
      <c r="J9" s="30">
        <v>5</v>
      </c>
      <c r="K9" s="30" t="s">
        <v>29</v>
      </c>
      <c r="L9" s="30" t="s">
        <v>102</v>
      </c>
    </row>
    <row r="10" spans="2:12" x14ac:dyDescent="0.25">
      <c r="B10" s="5"/>
      <c r="C10" s="5"/>
      <c r="D10" s="5"/>
      <c r="E10" s="5"/>
      <c r="F10" s="5" t="s">
        <v>36</v>
      </c>
      <c r="G10" s="71">
        <f>G11</f>
        <v>1123121.48</v>
      </c>
      <c r="H10" s="72">
        <f>H11</f>
        <v>2669521</v>
      </c>
      <c r="I10" s="72">
        <v>0</v>
      </c>
      <c r="J10" s="71">
        <f>J11</f>
        <v>1544840.54</v>
      </c>
      <c r="K10" s="71">
        <f>J10/G10*100</f>
        <v>137.54883754872179</v>
      </c>
      <c r="L10" s="71">
        <f>J10/H10*100</f>
        <v>57.869578100340846</v>
      </c>
    </row>
    <row r="11" spans="2:12" x14ac:dyDescent="0.25">
      <c r="B11" s="5">
        <v>6</v>
      </c>
      <c r="C11" s="5"/>
      <c r="D11" s="5"/>
      <c r="E11" s="5"/>
      <c r="F11" s="5" t="s">
        <v>3</v>
      </c>
      <c r="G11" s="73">
        <f>G12+G17+G21+G25</f>
        <v>1123121.48</v>
      </c>
      <c r="H11" s="73">
        <f>H12+H21+H25</f>
        <v>2669521</v>
      </c>
      <c r="I11" s="73">
        <v>0</v>
      </c>
      <c r="J11" s="73">
        <f>J12+J17+J21+J25</f>
        <v>1544840.54</v>
      </c>
      <c r="K11" s="71">
        <f>J11/G11*100</f>
        <v>137.54883754872179</v>
      </c>
      <c r="L11" s="71">
        <f>J11/H11*100</f>
        <v>57.869578100340846</v>
      </c>
    </row>
    <row r="12" spans="2:12" ht="25.5" x14ac:dyDescent="0.25">
      <c r="B12" s="5"/>
      <c r="C12" s="5">
        <v>63</v>
      </c>
      <c r="D12" s="5"/>
      <c r="E12" s="5"/>
      <c r="F12" s="5" t="s">
        <v>85</v>
      </c>
      <c r="G12" s="71">
        <f>G13</f>
        <v>953258.21</v>
      </c>
      <c r="H12" s="72">
        <v>2221200</v>
      </c>
      <c r="I12" s="72">
        <v>0</v>
      </c>
      <c r="J12" s="71">
        <f>J13</f>
        <v>1309781.25</v>
      </c>
      <c r="K12" s="71">
        <f>J12/G12*100</f>
        <v>137.40046886142215</v>
      </c>
      <c r="L12" s="71">
        <f>J12/H12*100</f>
        <v>58.967281199351703</v>
      </c>
    </row>
    <row r="13" spans="2:12" ht="28.9" customHeight="1" x14ac:dyDescent="0.25">
      <c r="B13" s="6"/>
      <c r="C13" s="6"/>
      <c r="D13" s="6">
        <v>636</v>
      </c>
      <c r="E13" s="6"/>
      <c r="F13" s="18" t="s">
        <v>85</v>
      </c>
      <c r="G13" s="74">
        <f>G14</f>
        <v>953258.21</v>
      </c>
      <c r="H13" s="72">
        <v>0</v>
      </c>
      <c r="I13" s="75">
        <v>0</v>
      </c>
      <c r="J13" s="74">
        <f>J14</f>
        <v>1309781.25</v>
      </c>
      <c r="K13" s="74">
        <f>J13/G13*100</f>
        <v>137.40046886142215</v>
      </c>
      <c r="L13" s="74">
        <v>0</v>
      </c>
    </row>
    <row r="14" spans="2:12" ht="25.5" x14ac:dyDescent="0.25">
      <c r="B14" s="6"/>
      <c r="C14" s="6"/>
      <c r="D14" s="6"/>
      <c r="E14" s="6">
        <v>6361</v>
      </c>
      <c r="F14" s="18" t="s">
        <v>86</v>
      </c>
      <c r="G14" s="74">
        <v>953258.21</v>
      </c>
      <c r="H14" s="72">
        <v>0</v>
      </c>
      <c r="I14" s="75">
        <v>0</v>
      </c>
      <c r="J14" s="74">
        <v>1309781.25</v>
      </c>
      <c r="K14" s="74">
        <f>J14/G14*100</f>
        <v>137.40046886142215</v>
      </c>
      <c r="L14" s="74">
        <v>0</v>
      </c>
    </row>
    <row r="15" spans="2:12" ht="25.5" x14ac:dyDescent="0.25">
      <c r="B15" s="6"/>
      <c r="C15" s="6"/>
      <c r="D15" s="6"/>
      <c r="E15" s="6">
        <v>6362</v>
      </c>
      <c r="F15" s="18" t="s">
        <v>152</v>
      </c>
      <c r="G15" s="74">
        <v>0</v>
      </c>
      <c r="H15" s="75"/>
      <c r="I15" s="75"/>
      <c r="J15" s="74">
        <v>0</v>
      </c>
      <c r="K15" s="74"/>
      <c r="L15" s="74"/>
    </row>
    <row r="16" spans="2:12" x14ac:dyDescent="0.25">
      <c r="B16" s="6"/>
      <c r="C16" s="6"/>
      <c r="D16" s="7"/>
      <c r="E16" s="7" t="s">
        <v>12</v>
      </c>
      <c r="F16" s="7"/>
      <c r="G16" s="74"/>
      <c r="H16" s="75"/>
      <c r="I16" s="75" t="s">
        <v>48</v>
      </c>
      <c r="J16" s="74"/>
      <c r="K16" s="74"/>
      <c r="L16" s="74"/>
    </row>
    <row r="17" spans="2:12" x14ac:dyDescent="0.25">
      <c r="B17" s="14"/>
      <c r="C17" s="14">
        <v>64</v>
      </c>
      <c r="D17" s="41"/>
      <c r="E17" s="41"/>
      <c r="F17" s="41" t="s">
        <v>52</v>
      </c>
      <c r="G17" s="71">
        <v>18.05</v>
      </c>
      <c r="H17" s="72">
        <v>0</v>
      </c>
      <c r="I17" s="72">
        <v>0</v>
      </c>
      <c r="J17" s="71">
        <f>J19</f>
        <v>7.96</v>
      </c>
      <c r="K17" s="71">
        <f>J17/G17*100</f>
        <v>44.099722991689752</v>
      </c>
      <c r="L17" s="71">
        <v>0</v>
      </c>
    </row>
    <row r="18" spans="2:12" x14ac:dyDescent="0.25">
      <c r="B18" s="6"/>
      <c r="C18" s="6"/>
      <c r="D18" s="7">
        <v>641</v>
      </c>
      <c r="E18" s="7"/>
      <c r="F18" s="7" t="s">
        <v>53</v>
      </c>
      <c r="G18" s="74">
        <v>18.05</v>
      </c>
      <c r="H18" s="75">
        <v>0</v>
      </c>
      <c r="I18" s="75">
        <v>0</v>
      </c>
      <c r="J18" s="74">
        <f>J19</f>
        <v>7.96</v>
      </c>
      <c r="K18" s="74">
        <f>J18/G18*100</f>
        <v>44.099722991689752</v>
      </c>
      <c r="L18" s="74">
        <v>0</v>
      </c>
    </row>
    <row r="19" spans="2:12" x14ac:dyDescent="0.25">
      <c r="B19" s="6"/>
      <c r="C19" s="6"/>
      <c r="D19" s="7"/>
      <c r="E19" s="7">
        <v>6413</v>
      </c>
      <c r="F19" s="7" t="s">
        <v>54</v>
      </c>
      <c r="G19" s="74">
        <v>18.05</v>
      </c>
      <c r="H19" s="75">
        <v>0</v>
      </c>
      <c r="I19" s="75">
        <v>0</v>
      </c>
      <c r="J19" s="74">
        <v>7.96</v>
      </c>
      <c r="K19" s="74">
        <f>J19/G19*100</f>
        <v>44.099722991689752</v>
      </c>
      <c r="L19" s="74">
        <v>0</v>
      </c>
    </row>
    <row r="20" spans="2:12" x14ac:dyDescent="0.25">
      <c r="B20" s="6"/>
      <c r="C20" s="6"/>
      <c r="D20" s="7"/>
      <c r="E20" s="7"/>
      <c r="F20" s="7"/>
      <c r="G20" s="74"/>
      <c r="H20" s="75"/>
      <c r="I20" s="75" t="s">
        <v>48</v>
      </c>
      <c r="J20" s="74"/>
      <c r="K20" s="74"/>
      <c r="L20" s="74"/>
    </row>
    <row r="21" spans="2:12" ht="25.5" x14ac:dyDescent="0.25">
      <c r="B21" s="14"/>
      <c r="C21" s="14">
        <v>66</v>
      </c>
      <c r="D21" s="41"/>
      <c r="E21" s="41"/>
      <c r="F21" s="5" t="s">
        <v>14</v>
      </c>
      <c r="G21" s="71">
        <f>G22+G23</f>
        <v>1218</v>
      </c>
      <c r="H21" s="72">
        <v>5000</v>
      </c>
      <c r="I21" s="72">
        <v>0</v>
      </c>
      <c r="J21" s="71">
        <f>J23</f>
        <v>3053.96</v>
      </c>
      <c r="K21" s="71">
        <f>J21/G21*100</f>
        <v>250.73563218390805</v>
      </c>
      <c r="L21" s="71">
        <f>J21/H21*100</f>
        <v>61.0792</v>
      </c>
    </row>
    <row r="22" spans="2:12" ht="25.5" x14ac:dyDescent="0.25">
      <c r="B22" s="6"/>
      <c r="C22" s="14"/>
      <c r="D22" s="7">
        <v>663</v>
      </c>
      <c r="E22" s="7"/>
      <c r="F22" s="9" t="s">
        <v>171</v>
      </c>
      <c r="G22" s="74">
        <v>0</v>
      </c>
      <c r="H22" s="72">
        <v>0</v>
      </c>
      <c r="I22" s="75">
        <v>0</v>
      </c>
      <c r="J22" s="74">
        <v>0</v>
      </c>
      <c r="K22" s="74">
        <v>0</v>
      </c>
      <c r="L22" s="74">
        <v>0</v>
      </c>
    </row>
    <row r="23" spans="2:12" x14ac:dyDescent="0.25">
      <c r="B23" s="6"/>
      <c r="C23" s="14"/>
      <c r="D23" s="7"/>
      <c r="E23" s="7">
        <v>6631</v>
      </c>
      <c r="F23" s="9" t="s">
        <v>55</v>
      </c>
      <c r="G23" s="74">
        <v>1218</v>
      </c>
      <c r="H23" s="75">
        <v>0</v>
      </c>
      <c r="I23" s="75"/>
      <c r="J23" s="74">
        <v>3053.96</v>
      </c>
      <c r="K23" s="74">
        <f>J23/G23*100</f>
        <v>250.73563218390805</v>
      </c>
      <c r="L23" s="74">
        <v>0</v>
      </c>
    </row>
    <row r="24" spans="2:12" x14ac:dyDescent="0.25">
      <c r="B24" s="6"/>
      <c r="C24" s="6"/>
      <c r="D24" s="7"/>
      <c r="E24" s="7"/>
      <c r="F24" s="9" t="s">
        <v>17</v>
      </c>
      <c r="G24" s="74"/>
      <c r="H24" s="75"/>
      <c r="I24" s="75" t="s">
        <v>48</v>
      </c>
      <c r="J24" s="74"/>
      <c r="K24" s="74"/>
      <c r="L24" s="74"/>
    </row>
    <row r="25" spans="2:12" ht="30.75" customHeight="1" x14ac:dyDescent="0.25">
      <c r="B25" s="14"/>
      <c r="C25" s="14">
        <v>67</v>
      </c>
      <c r="D25" s="41"/>
      <c r="E25" s="41"/>
      <c r="F25" s="42" t="s">
        <v>49</v>
      </c>
      <c r="G25" s="71">
        <f>G26</f>
        <v>168627.22</v>
      </c>
      <c r="H25" s="72">
        <v>443321</v>
      </c>
      <c r="I25" s="72">
        <v>0</v>
      </c>
      <c r="J25" s="71">
        <f>J26</f>
        <v>231997.37</v>
      </c>
      <c r="K25" s="71">
        <f>J25/G25*100</f>
        <v>137.58002415031214</v>
      </c>
      <c r="L25" s="71">
        <f>J25/H25*100</f>
        <v>52.33168967858505</v>
      </c>
    </row>
    <row r="26" spans="2:12" ht="25.5" x14ac:dyDescent="0.25">
      <c r="B26" s="6"/>
      <c r="C26" s="6"/>
      <c r="D26" s="6">
        <v>671</v>
      </c>
      <c r="E26" s="6"/>
      <c r="F26" s="18" t="s">
        <v>50</v>
      </c>
      <c r="G26" s="74">
        <f>G27+G28</f>
        <v>168627.22</v>
      </c>
      <c r="H26" s="72">
        <v>0</v>
      </c>
      <c r="I26" s="75">
        <v>0</v>
      </c>
      <c r="J26" s="74">
        <f>J27+J28</f>
        <v>231997.37</v>
      </c>
      <c r="K26" s="74">
        <f>J26/G26*100</f>
        <v>137.58002415031214</v>
      </c>
      <c r="L26" s="74">
        <v>0</v>
      </c>
    </row>
    <row r="27" spans="2:12" ht="25.5" x14ac:dyDescent="0.25">
      <c r="B27" s="6"/>
      <c r="C27" s="6"/>
      <c r="D27" s="6"/>
      <c r="E27" s="6">
        <v>6711</v>
      </c>
      <c r="F27" s="18" t="s">
        <v>51</v>
      </c>
      <c r="G27" s="74">
        <v>165889.97</v>
      </c>
      <c r="H27" s="72">
        <v>0</v>
      </c>
      <c r="I27" s="75">
        <v>0</v>
      </c>
      <c r="J27" s="74">
        <v>222395.18</v>
      </c>
      <c r="K27" s="74">
        <f>J27/G27*100</f>
        <v>134.06186040060166</v>
      </c>
      <c r="L27" s="74">
        <v>0</v>
      </c>
    </row>
    <row r="28" spans="2:12" ht="26.45" customHeight="1" x14ac:dyDescent="0.25">
      <c r="B28" s="6"/>
      <c r="C28" s="6"/>
      <c r="D28" s="6"/>
      <c r="E28" s="6">
        <v>6712</v>
      </c>
      <c r="F28" s="18" t="s">
        <v>151</v>
      </c>
      <c r="G28" s="74">
        <v>2737.25</v>
      </c>
      <c r="H28" s="75">
        <v>0</v>
      </c>
      <c r="I28" s="75">
        <v>0</v>
      </c>
      <c r="J28" s="74">
        <v>9602.19</v>
      </c>
      <c r="K28" s="74">
        <v>0</v>
      </c>
      <c r="L28" s="74">
        <v>0</v>
      </c>
    </row>
    <row r="29" spans="2:12" x14ac:dyDescent="0.25">
      <c r="B29" s="6"/>
      <c r="C29" s="6"/>
      <c r="D29" s="6"/>
      <c r="E29" s="6" t="s">
        <v>12</v>
      </c>
      <c r="F29" s="18"/>
      <c r="G29" s="76"/>
      <c r="H29" s="76"/>
      <c r="I29" s="75"/>
      <c r="J29" s="77"/>
      <c r="K29" s="77"/>
      <c r="L29" s="77"/>
    </row>
    <row r="30" spans="2:12" ht="18" x14ac:dyDescent="0.25"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</row>
    <row r="31" spans="2:12" ht="36.75" customHeight="1" x14ac:dyDescent="0.25">
      <c r="B31" s="148" t="s">
        <v>8</v>
      </c>
      <c r="C31" s="149"/>
      <c r="D31" s="149"/>
      <c r="E31" s="149"/>
      <c r="F31" s="150"/>
      <c r="G31" s="78" t="s">
        <v>177</v>
      </c>
      <c r="H31" s="78" t="s">
        <v>184</v>
      </c>
      <c r="I31" s="78" t="s">
        <v>185</v>
      </c>
      <c r="J31" s="78" t="s">
        <v>190</v>
      </c>
      <c r="K31" s="78" t="s">
        <v>20</v>
      </c>
      <c r="L31" s="78" t="s">
        <v>37</v>
      </c>
    </row>
    <row r="32" spans="2:12" x14ac:dyDescent="0.25">
      <c r="B32" s="142">
        <v>1</v>
      </c>
      <c r="C32" s="143"/>
      <c r="D32" s="143"/>
      <c r="E32" s="143"/>
      <c r="F32" s="144"/>
      <c r="G32" s="57">
        <v>2</v>
      </c>
      <c r="H32" s="57">
        <v>3</v>
      </c>
      <c r="I32" s="57">
        <v>4</v>
      </c>
      <c r="J32" s="57">
        <v>5</v>
      </c>
      <c r="K32" s="57" t="s">
        <v>29</v>
      </c>
      <c r="L32" s="57" t="s">
        <v>30</v>
      </c>
    </row>
    <row r="33" spans="2:14" x14ac:dyDescent="0.25">
      <c r="B33" s="5"/>
      <c r="C33" s="5"/>
      <c r="D33" s="5"/>
      <c r="E33" s="5"/>
      <c r="F33" s="5" t="s">
        <v>35</v>
      </c>
      <c r="G33" s="71">
        <f>G34+G75</f>
        <v>1116327.79</v>
      </c>
      <c r="H33" s="72">
        <f>H34+H75</f>
        <v>2669521</v>
      </c>
      <c r="I33" s="75">
        <v>0</v>
      </c>
      <c r="J33" s="71">
        <f>J34+J75</f>
        <v>1520574.11</v>
      </c>
      <c r="K33" s="71">
        <f>J33/G33*100</f>
        <v>136.21215234639999</v>
      </c>
      <c r="L33" s="71">
        <f>J33/H33*100</f>
        <v>56.9605599656268</v>
      </c>
    </row>
    <row r="34" spans="2:14" x14ac:dyDescent="0.25">
      <c r="B34" s="5">
        <v>3</v>
      </c>
      <c r="C34" s="5"/>
      <c r="D34" s="5"/>
      <c r="E34" s="5"/>
      <c r="F34" s="5" t="s">
        <v>4</v>
      </c>
      <c r="G34" s="71">
        <f>G35+G42+G69</f>
        <v>1113089.48</v>
      </c>
      <c r="H34" s="72">
        <f>H35+H42+H69+H72</f>
        <v>2659121</v>
      </c>
      <c r="I34" s="72">
        <v>0</v>
      </c>
      <c r="J34" s="71">
        <v>1515174.11</v>
      </c>
      <c r="K34" s="71">
        <f>J34/G34*100</f>
        <v>136.1232980119442</v>
      </c>
      <c r="L34" s="71">
        <f>J34/H34*100</f>
        <v>56.98026189857476</v>
      </c>
    </row>
    <row r="35" spans="2:14" x14ac:dyDescent="0.25">
      <c r="B35" s="5"/>
      <c r="C35" s="5">
        <v>31</v>
      </c>
      <c r="D35" s="5"/>
      <c r="E35" s="5"/>
      <c r="F35" s="5" t="s">
        <v>5</v>
      </c>
      <c r="G35" s="71">
        <v>979274.26</v>
      </c>
      <c r="H35" s="72">
        <v>2345800</v>
      </c>
      <c r="I35" s="72">
        <v>0</v>
      </c>
      <c r="J35" s="71">
        <v>1351992.86</v>
      </c>
      <c r="K35" s="71">
        <f t="shared" ref="K35:K38" si="0">J35/G35*100</f>
        <v>138.0606960914096</v>
      </c>
      <c r="L35" s="71">
        <f>J35/H35*100</f>
        <v>57.634617614459891</v>
      </c>
    </row>
    <row r="36" spans="2:14" x14ac:dyDescent="0.25">
      <c r="B36" s="14"/>
      <c r="C36" s="6"/>
      <c r="D36" s="6">
        <v>311</v>
      </c>
      <c r="E36" s="6"/>
      <c r="F36" s="6" t="s">
        <v>27</v>
      </c>
      <c r="G36" s="74">
        <v>810841.59</v>
      </c>
      <c r="H36" s="75">
        <v>0</v>
      </c>
      <c r="I36" s="75">
        <v>0</v>
      </c>
      <c r="J36" s="74">
        <v>1126100.3700000001</v>
      </c>
      <c r="K36" s="74">
        <f>J36/G36*100</f>
        <v>138.88044025960733</v>
      </c>
      <c r="L36" s="74">
        <v>0</v>
      </c>
    </row>
    <row r="37" spans="2:14" x14ac:dyDescent="0.25">
      <c r="B37" s="6"/>
      <c r="C37" s="6"/>
      <c r="D37" s="6"/>
      <c r="E37" s="6">
        <v>3111</v>
      </c>
      <c r="F37" s="6" t="s">
        <v>28</v>
      </c>
      <c r="G37" s="74">
        <v>810841.59</v>
      </c>
      <c r="H37" s="75">
        <v>0</v>
      </c>
      <c r="I37" s="75">
        <v>0</v>
      </c>
      <c r="J37" s="74">
        <v>1126100.3700000001</v>
      </c>
      <c r="K37" s="74">
        <f>J37/G37*100</f>
        <v>138.88044025960733</v>
      </c>
      <c r="L37" s="74">
        <v>0</v>
      </c>
    </row>
    <row r="38" spans="2:14" x14ac:dyDescent="0.25">
      <c r="B38" s="43"/>
      <c r="C38" s="44"/>
      <c r="D38" s="44">
        <v>312</v>
      </c>
      <c r="E38" s="44"/>
      <c r="F38" s="44" t="s">
        <v>56</v>
      </c>
      <c r="G38" s="74">
        <v>34794.97</v>
      </c>
      <c r="H38" s="75">
        <v>0</v>
      </c>
      <c r="I38" s="75">
        <v>0</v>
      </c>
      <c r="J38" s="74">
        <v>45275.92</v>
      </c>
      <c r="K38" s="74">
        <f t="shared" si="0"/>
        <v>130.12202625839308</v>
      </c>
      <c r="L38" s="74">
        <v>0</v>
      </c>
      <c r="M38" s="55"/>
      <c r="N38" s="55"/>
    </row>
    <row r="39" spans="2:14" x14ac:dyDescent="0.25">
      <c r="B39" s="43"/>
      <c r="C39" s="44"/>
      <c r="D39" s="44"/>
      <c r="E39" s="44">
        <v>3121</v>
      </c>
      <c r="F39" s="44" t="s">
        <v>56</v>
      </c>
      <c r="G39" s="74">
        <v>34797.97</v>
      </c>
      <c r="H39" s="75" t="s">
        <v>178</v>
      </c>
      <c r="I39" s="75">
        <v>0</v>
      </c>
      <c r="J39" s="74">
        <v>45275.92</v>
      </c>
      <c r="K39" s="74">
        <f t="shared" ref="K39:K59" si="1">J39/G39*100</f>
        <v>130.11080818794889</v>
      </c>
      <c r="L39" s="74">
        <v>0</v>
      </c>
    </row>
    <row r="40" spans="2:14" x14ac:dyDescent="0.25">
      <c r="B40" s="43"/>
      <c r="C40" s="44"/>
      <c r="D40" s="44">
        <v>313</v>
      </c>
      <c r="E40" s="44"/>
      <c r="F40" s="44" t="s">
        <v>57</v>
      </c>
      <c r="G40" s="74">
        <v>133637.70000000001</v>
      </c>
      <c r="H40" s="75" t="s">
        <v>178</v>
      </c>
      <c r="I40" s="75">
        <v>0</v>
      </c>
      <c r="J40" s="74">
        <v>180616.57</v>
      </c>
      <c r="K40" s="74">
        <f t="shared" si="1"/>
        <v>135.15390492353578</v>
      </c>
      <c r="L40" s="74">
        <v>0</v>
      </c>
    </row>
    <row r="41" spans="2:14" x14ac:dyDescent="0.25">
      <c r="B41" s="43"/>
      <c r="C41" s="44"/>
      <c r="D41" s="44"/>
      <c r="E41" s="44">
        <v>3132</v>
      </c>
      <c r="F41" s="44" t="s">
        <v>58</v>
      </c>
      <c r="G41" s="74">
        <v>133637.70000000001</v>
      </c>
      <c r="H41" s="75">
        <v>0</v>
      </c>
      <c r="I41" s="75">
        <v>0</v>
      </c>
      <c r="J41" s="74">
        <v>180616.57</v>
      </c>
      <c r="K41" s="74">
        <f t="shared" si="1"/>
        <v>135.15390492353578</v>
      </c>
      <c r="L41" s="74">
        <v>0</v>
      </c>
    </row>
    <row r="42" spans="2:14" x14ac:dyDescent="0.25">
      <c r="B42" s="43"/>
      <c r="C42" s="43">
        <v>32</v>
      </c>
      <c r="D42" s="43"/>
      <c r="E42" s="43"/>
      <c r="F42" s="43" t="s">
        <v>11</v>
      </c>
      <c r="G42" s="71">
        <v>133306.18</v>
      </c>
      <c r="H42" s="72">
        <v>312621</v>
      </c>
      <c r="I42" s="72">
        <v>0</v>
      </c>
      <c r="J42" s="71">
        <v>162650.79999999999</v>
      </c>
      <c r="K42" s="71">
        <f t="shared" si="1"/>
        <v>122.01294793684734</v>
      </c>
      <c r="L42" s="71">
        <f>J42/H42*100</f>
        <v>52.028110715530943</v>
      </c>
    </row>
    <row r="43" spans="2:14" x14ac:dyDescent="0.25">
      <c r="B43" s="43"/>
      <c r="C43" s="44"/>
      <c r="D43" s="44">
        <v>321</v>
      </c>
      <c r="E43" s="44"/>
      <c r="F43" s="44" t="s">
        <v>59</v>
      </c>
      <c r="G43" s="74">
        <v>30051.97</v>
      </c>
      <c r="H43" s="75">
        <v>0</v>
      </c>
      <c r="I43" s="75">
        <v>0</v>
      </c>
      <c r="J43" s="74">
        <v>30943.759999999998</v>
      </c>
      <c r="K43" s="74">
        <f t="shared" si="1"/>
        <v>102.96749264690467</v>
      </c>
      <c r="L43" s="74">
        <v>0</v>
      </c>
    </row>
    <row r="44" spans="2:14" x14ac:dyDescent="0.25">
      <c r="B44" s="43"/>
      <c r="C44" s="44"/>
      <c r="D44" s="44"/>
      <c r="E44" s="44">
        <v>3211</v>
      </c>
      <c r="F44" s="44" t="s">
        <v>60</v>
      </c>
      <c r="G44" s="74">
        <v>999.29</v>
      </c>
      <c r="H44" s="75">
        <v>0</v>
      </c>
      <c r="I44" s="75">
        <v>0</v>
      </c>
      <c r="J44" s="74">
        <v>1027.1300000000001</v>
      </c>
      <c r="K44" s="74">
        <f t="shared" si="1"/>
        <v>102.78597804441154</v>
      </c>
      <c r="L44" s="74">
        <v>0</v>
      </c>
    </row>
    <row r="45" spans="2:14" ht="25.5" x14ac:dyDescent="0.25">
      <c r="B45" s="43"/>
      <c r="C45" s="44"/>
      <c r="D45" s="44"/>
      <c r="E45" s="44">
        <v>3212</v>
      </c>
      <c r="F45" s="44" t="s">
        <v>61</v>
      </c>
      <c r="G45" s="74">
        <v>27674.68</v>
      </c>
      <c r="H45" s="75">
        <v>0</v>
      </c>
      <c r="I45" s="75">
        <v>0</v>
      </c>
      <c r="J45" s="74">
        <v>28989.49</v>
      </c>
      <c r="K45" s="74">
        <f t="shared" si="1"/>
        <v>104.75094924313488</v>
      </c>
      <c r="L45" s="74">
        <v>0</v>
      </c>
    </row>
    <row r="46" spans="2:14" x14ac:dyDescent="0.25">
      <c r="B46" s="43"/>
      <c r="C46" s="44"/>
      <c r="D46" s="44"/>
      <c r="E46" s="44">
        <v>3213</v>
      </c>
      <c r="F46" s="44" t="s">
        <v>62</v>
      </c>
      <c r="G46" s="74">
        <v>1378</v>
      </c>
      <c r="H46" s="75">
        <v>0</v>
      </c>
      <c r="I46" s="75">
        <v>0</v>
      </c>
      <c r="J46" s="74">
        <v>927.14</v>
      </c>
      <c r="K46" s="74">
        <f t="shared" si="1"/>
        <v>67.281567489114664</v>
      </c>
      <c r="L46" s="74">
        <v>0</v>
      </c>
    </row>
    <row r="47" spans="2:14" x14ac:dyDescent="0.25">
      <c r="B47" s="6"/>
      <c r="C47" s="6"/>
      <c r="D47" s="6">
        <v>322</v>
      </c>
      <c r="E47" s="6"/>
      <c r="F47" s="6" t="s">
        <v>63</v>
      </c>
      <c r="G47" s="74">
        <v>42082.49</v>
      </c>
      <c r="H47" s="75">
        <v>0</v>
      </c>
      <c r="I47" s="75">
        <v>0</v>
      </c>
      <c r="J47" s="74">
        <v>47201.36</v>
      </c>
      <c r="K47" s="74">
        <f t="shared" si="1"/>
        <v>112.16389524479185</v>
      </c>
      <c r="L47" s="74">
        <v>0</v>
      </c>
    </row>
    <row r="48" spans="2:14" x14ac:dyDescent="0.25">
      <c r="B48" s="6"/>
      <c r="C48" s="14"/>
      <c r="D48" s="6"/>
      <c r="E48" s="6">
        <v>3221</v>
      </c>
      <c r="F48" s="18" t="s">
        <v>64</v>
      </c>
      <c r="G48" s="74">
        <v>20251.3</v>
      </c>
      <c r="H48" s="75">
        <v>0</v>
      </c>
      <c r="I48" s="75">
        <v>0</v>
      </c>
      <c r="J48" s="74">
        <v>23210.47</v>
      </c>
      <c r="K48" s="74">
        <f t="shared" si="1"/>
        <v>114.61224711500005</v>
      </c>
      <c r="L48" s="74">
        <v>0</v>
      </c>
    </row>
    <row r="49" spans="2:12" x14ac:dyDescent="0.25">
      <c r="B49" s="6"/>
      <c r="C49" s="14"/>
      <c r="D49" s="6"/>
      <c r="E49" s="6">
        <v>3222</v>
      </c>
      <c r="F49" s="18" t="s">
        <v>65</v>
      </c>
      <c r="G49" s="74">
        <v>11942.54</v>
      </c>
      <c r="H49" s="75">
        <v>0</v>
      </c>
      <c r="I49" s="75">
        <v>0</v>
      </c>
      <c r="J49" s="74">
        <v>13664.3</v>
      </c>
      <c r="K49" s="74">
        <f t="shared" si="1"/>
        <v>114.4170335623745</v>
      </c>
      <c r="L49" s="74">
        <v>0</v>
      </c>
    </row>
    <row r="50" spans="2:12" x14ac:dyDescent="0.25">
      <c r="B50" s="6"/>
      <c r="C50" s="14"/>
      <c r="D50" s="6"/>
      <c r="E50" s="6">
        <v>3223</v>
      </c>
      <c r="F50" s="18" t="s">
        <v>66</v>
      </c>
      <c r="G50" s="74">
        <v>8341.2900000000009</v>
      </c>
      <c r="H50" s="75">
        <v>0</v>
      </c>
      <c r="I50" s="75">
        <v>0</v>
      </c>
      <c r="J50" s="74">
        <v>8151.08</v>
      </c>
      <c r="K50" s="74">
        <f t="shared" si="1"/>
        <v>97.719657271237409</v>
      </c>
      <c r="L50" s="74">
        <v>0</v>
      </c>
    </row>
    <row r="51" spans="2:12" x14ac:dyDescent="0.25">
      <c r="B51" s="6"/>
      <c r="C51" s="14"/>
      <c r="D51" s="6"/>
      <c r="E51" s="6">
        <v>3224</v>
      </c>
      <c r="F51" s="18" t="s">
        <v>67</v>
      </c>
      <c r="G51" s="74">
        <v>653.86</v>
      </c>
      <c r="H51" s="75">
        <v>0</v>
      </c>
      <c r="I51" s="75">
        <v>0</v>
      </c>
      <c r="J51" s="74">
        <v>824.03</v>
      </c>
      <c r="K51" s="74">
        <f t="shared" si="1"/>
        <v>126.02544887284739</v>
      </c>
      <c r="L51" s="74">
        <v>0</v>
      </c>
    </row>
    <row r="52" spans="2:12" x14ac:dyDescent="0.25">
      <c r="B52" s="6"/>
      <c r="C52" s="14"/>
      <c r="D52" s="6"/>
      <c r="E52" s="6">
        <v>3225</v>
      </c>
      <c r="F52" s="18" t="s">
        <v>68</v>
      </c>
      <c r="G52" s="74">
        <v>625</v>
      </c>
      <c r="H52" s="75">
        <v>0</v>
      </c>
      <c r="I52" s="75">
        <v>0</v>
      </c>
      <c r="J52" s="74">
        <v>715.38</v>
      </c>
      <c r="K52" s="74">
        <f t="shared" si="1"/>
        <v>114.46080000000001</v>
      </c>
      <c r="L52" s="74">
        <v>0</v>
      </c>
    </row>
    <row r="53" spans="2:12" x14ac:dyDescent="0.25">
      <c r="B53" s="6"/>
      <c r="C53" s="14"/>
      <c r="D53" s="6"/>
      <c r="E53" s="6">
        <v>3227</v>
      </c>
      <c r="F53" s="18" t="s">
        <v>69</v>
      </c>
      <c r="G53" s="74">
        <v>268.5</v>
      </c>
      <c r="H53" s="75">
        <v>0</v>
      </c>
      <c r="I53" s="75">
        <v>0</v>
      </c>
      <c r="J53" s="74">
        <v>272.10000000000002</v>
      </c>
      <c r="K53" s="74">
        <v>0</v>
      </c>
      <c r="L53" s="74">
        <v>0</v>
      </c>
    </row>
    <row r="54" spans="2:12" x14ac:dyDescent="0.25">
      <c r="B54" s="6"/>
      <c r="C54" s="6"/>
      <c r="D54" s="6">
        <v>323</v>
      </c>
      <c r="E54" s="6" t="s">
        <v>48</v>
      </c>
      <c r="F54" s="18" t="s">
        <v>70</v>
      </c>
      <c r="G54" s="74">
        <v>58157.68</v>
      </c>
      <c r="H54" s="75">
        <v>0</v>
      </c>
      <c r="I54" s="75">
        <v>0</v>
      </c>
      <c r="J54" s="74">
        <v>81105.91</v>
      </c>
      <c r="K54" s="74">
        <f t="shared" si="1"/>
        <v>139.45864071606709</v>
      </c>
      <c r="L54" s="74">
        <v>0</v>
      </c>
    </row>
    <row r="55" spans="2:12" x14ac:dyDescent="0.25">
      <c r="B55" s="43"/>
      <c r="C55" s="44" t="s">
        <v>48</v>
      </c>
      <c r="D55" s="44"/>
      <c r="E55" s="44">
        <v>3231</v>
      </c>
      <c r="F55" s="44" t="s">
        <v>71</v>
      </c>
      <c r="G55" s="74">
        <v>42050.63</v>
      </c>
      <c r="H55" s="75">
        <v>0</v>
      </c>
      <c r="I55" s="75">
        <v>0</v>
      </c>
      <c r="J55" s="74">
        <v>56235.65</v>
      </c>
      <c r="K55" s="74">
        <f t="shared" si="1"/>
        <v>133.73319258237035</v>
      </c>
      <c r="L55" s="74">
        <v>0</v>
      </c>
    </row>
    <row r="56" spans="2:12" x14ac:dyDescent="0.25">
      <c r="B56" s="43"/>
      <c r="C56" s="44"/>
      <c r="D56" s="44"/>
      <c r="E56" s="44">
        <v>3232</v>
      </c>
      <c r="F56" s="44" t="s">
        <v>72</v>
      </c>
      <c r="G56" s="74">
        <v>3002.79</v>
      </c>
      <c r="H56" s="75">
        <v>0</v>
      </c>
      <c r="I56" s="75">
        <v>0</v>
      </c>
      <c r="J56" s="74">
        <v>4027.28</v>
      </c>
      <c r="K56" s="74">
        <f t="shared" si="1"/>
        <v>134.11793698527038</v>
      </c>
      <c r="L56" s="74">
        <v>0</v>
      </c>
    </row>
    <row r="57" spans="2:12" x14ac:dyDescent="0.25">
      <c r="B57" s="43"/>
      <c r="C57" s="44"/>
      <c r="D57" s="44"/>
      <c r="E57" s="44">
        <v>3233</v>
      </c>
      <c r="F57" s="44" t="s">
        <v>73</v>
      </c>
      <c r="G57" s="74">
        <v>585</v>
      </c>
      <c r="H57" s="75">
        <v>0</v>
      </c>
      <c r="I57" s="75">
        <v>0</v>
      </c>
      <c r="J57" s="74">
        <v>443.75</v>
      </c>
      <c r="K57" s="74">
        <f t="shared" si="1"/>
        <v>75.854700854700852</v>
      </c>
      <c r="L57" s="74">
        <v>0</v>
      </c>
    </row>
    <row r="58" spans="2:12" x14ac:dyDescent="0.25">
      <c r="B58" s="43"/>
      <c r="C58" s="44"/>
      <c r="D58" s="44"/>
      <c r="E58" s="44">
        <v>3234</v>
      </c>
      <c r="F58" s="44" t="s">
        <v>74</v>
      </c>
      <c r="G58" s="74">
        <v>2356.2800000000002</v>
      </c>
      <c r="H58" s="75">
        <v>0</v>
      </c>
      <c r="I58" s="75">
        <v>0</v>
      </c>
      <c r="J58" s="74">
        <v>1985.37</v>
      </c>
      <c r="K58" s="74">
        <f t="shared" si="1"/>
        <v>84.258661958680619</v>
      </c>
      <c r="L58" s="74">
        <v>0</v>
      </c>
    </row>
    <row r="59" spans="2:12" x14ac:dyDescent="0.25">
      <c r="B59" s="43"/>
      <c r="C59" s="44"/>
      <c r="D59" s="44"/>
      <c r="E59" s="44">
        <v>3236</v>
      </c>
      <c r="F59" s="44" t="s">
        <v>75</v>
      </c>
      <c r="G59" s="74">
        <v>2926.87</v>
      </c>
      <c r="H59" s="75">
        <v>0</v>
      </c>
      <c r="I59" s="75">
        <v>0</v>
      </c>
      <c r="J59" s="74">
        <v>5625.34</v>
      </c>
      <c r="K59" s="74">
        <f t="shared" si="1"/>
        <v>192.19644193284978</v>
      </c>
      <c r="L59" s="74">
        <v>0</v>
      </c>
    </row>
    <row r="60" spans="2:12" x14ac:dyDescent="0.25">
      <c r="B60" s="43"/>
      <c r="C60" s="44" t="s">
        <v>48</v>
      </c>
      <c r="D60" s="44"/>
      <c r="E60" s="44">
        <v>3237</v>
      </c>
      <c r="F60" s="44" t="s">
        <v>76</v>
      </c>
      <c r="G60" s="74">
        <v>2373.2600000000002</v>
      </c>
      <c r="H60" s="75">
        <v>0</v>
      </c>
      <c r="I60" s="75">
        <v>0</v>
      </c>
      <c r="J60" s="74">
        <v>4805.1000000000004</v>
      </c>
      <c r="K60" s="74">
        <v>0</v>
      </c>
      <c r="L60" s="74">
        <v>0</v>
      </c>
    </row>
    <row r="61" spans="2:12" x14ac:dyDescent="0.25">
      <c r="B61" s="6"/>
      <c r="C61" s="6"/>
      <c r="D61" s="6" t="s">
        <v>48</v>
      </c>
      <c r="E61" s="6">
        <v>3238</v>
      </c>
      <c r="F61" s="6" t="s">
        <v>77</v>
      </c>
      <c r="G61" s="74">
        <v>4217.7</v>
      </c>
      <c r="H61" s="75">
        <v>0</v>
      </c>
      <c r="I61" s="75">
        <v>0</v>
      </c>
      <c r="J61" s="74">
        <v>4932.1400000000003</v>
      </c>
      <c r="K61" s="74">
        <f t="shared" ref="K61:K66" si="2">J61/G61*100</f>
        <v>116.93909002536928</v>
      </c>
      <c r="L61" s="74">
        <v>0</v>
      </c>
    </row>
    <row r="62" spans="2:12" x14ac:dyDescent="0.25">
      <c r="B62" s="6"/>
      <c r="C62" s="6"/>
      <c r="D62" s="6"/>
      <c r="E62" s="6">
        <v>3239</v>
      </c>
      <c r="F62" s="6" t="s">
        <v>78</v>
      </c>
      <c r="G62" s="74">
        <v>645.15</v>
      </c>
      <c r="H62" s="75">
        <v>0</v>
      </c>
      <c r="I62" s="75">
        <v>0</v>
      </c>
      <c r="J62" s="74">
        <v>3051.28</v>
      </c>
      <c r="K62" s="74">
        <f t="shared" si="2"/>
        <v>472.95667674184301</v>
      </c>
      <c r="L62" s="74">
        <v>0</v>
      </c>
    </row>
    <row r="63" spans="2:12" x14ac:dyDescent="0.25">
      <c r="B63" s="14"/>
      <c r="C63" s="6"/>
      <c r="D63" s="6">
        <v>329</v>
      </c>
      <c r="E63" s="6"/>
      <c r="F63" s="6" t="s">
        <v>79</v>
      </c>
      <c r="G63" s="74">
        <v>3014.04</v>
      </c>
      <c r="H63" s="75">
        <v>0</v>
      </c>
      <c r="I63" s="75">
        <v>0</v>
      </c>
      <c r="J63" s="74">
        <v>3399.77</v>
      </c>
      <c r="K63" s="74">
        <f t="shared" si="2"/>
        <v>112.79777308861196</v>
      </c>
      <c r="L63" s="74">
        <v>0</v>
      </c>
    </row>
    <row r="64" spans="2:12" x14ac:dyDescent="0.25">
      <c r="B64" s="6"/>
      <c r="C64" s="6"/>
      <c r="D64" s="6"/>
      <c r="E64" s="6">
        <v>3292</v>
      </c>
      <c r="F64" s="6" t="s">
        <v>170</v>
      </c>
      <c r="G64" s="74">
        <v>554.95000000000005</v>
      </c>
      <c r="H64" s="75">
        <v>0</v>
      </c>
      <c r="I64" s="75">
        <v>0</v>
      </c>
      <c r="J64" s="74">
        <v>588.03</v>
      </c>
      <c r="K64" s="74">
        <f t="shared" si="2"/>
        <v>105.96089737814216</v>
      </c>
      <c r="L64" s="74">
        <v>0</v>
      </c>
    </row>
    <row r="65" spans="2:12" x14ac:dyDescent="0.25">
      <c r="B65" s="6"/>
      <c r="C65" s="6"/>
      <c r="D65" s="6"/>
      <c r="E65" s="6">
        <v>3294</v>
      </c>
      <c r="F65" s="6" t="s">
        <v>101</v>
      </c>
      <c r="G65" s="74">
        <v>163.09</v>
      </c>
      <c r="H65" s="75">
        <v>0</v>
      </c>
      <c r="I65" s="75">
        <v>0</v>
      </c>
      <c r="J65" s="74">
        <v>270</v>
      </c>
      <c r="K65" s="74">
        <f t="shared" si="2"/>
        <v>165.55276227849654</v>
      </c>
      <c r="L65" s="74">
        <v>0</v>
      </c>
    </row>
    <row r="66" spans="2:12" x14ac:dyDescent="0.25">
      <c r="B66" s="6"/>
      <c r="C66" s="6"/>
      <c r="D66" s="6"/>
      <c r="E66" s="6">
        <v>3295</v>
      </c>
      <c r="F66" s="6" t="s">
        <v>87</v>
      </c>
      <c r="G66" s="74">
        <v>2296</v>
      </c>
      <c r="H66" s="75">
        <v>0</v>
      </c>
      <c r="I66" s="75">
        <v>0</v>
      </c>
      <c r="J66" s="74">
        <v>1940</v>
      </c>
      <c r="K66" s="74">
        <f t="shared" si="2"/>
        <v>84.494773519163772</v>
      </c>
      <c r="L66" s="74">
        <v>0</v>
      </c>
    </row>
    <row r="67" spans="2:12" x14ac:dyDescent="0.25">
      <c r="B67" s="6"/>
      <c r="C67" s="6"/>
      <c r="D67" s="6"/>
      <c r="E67" s="6">
        <v>3296</v>
      </c>
      <c r="F67" s="6" t="s">
        <v>88</v>
      </c>
      <c r="G67" s="74">
        <v>0</v>
      </c>
      <c r="H67" s="75">
        <v>0</v>
      </c>
      <c r="I67" s="75">
        <v>0</v>
      </c>
      <c r="J67" s="74">
        <v>0</v>
      </c>
      <c r="K67" s="74">
        <v>0</v>
      </c>
      <c r="L67" s="74">
        <v>0</v>
      </c>
    </row>
    <row r="68" spans="2:12" x14ac:dyDescent="0.25">
      <c r="B68" s="6"/>
      <c r="C68" s="6"/>
      <c r="D68" s="6"/>
      <c r="E68" s="6">
        <v>3299</v>
      </c>
      <c r="F68" s="6" t="s">
        <v>79</v>
      </c>
      <c r="G68" s="74">
        <v>0</v>
      </c>
      <c r="H68" s="75">
        <v>0</v>
      </c>
      <c r="I68" s="75">
        <v>0</v>
      </c>
      <c r="J68" s="74">
        <v>301.74</v>
      </c>
      <c r="K68" s="74">
        <v>0</v>
      </c>
      <c r="L68" s="74">
        <v>0</v>
      </c>
    </row>
    <row r="69" spans="2:12" x14ac:dyDescent="0.25">
      <c r="B69" s="14"/>
      <c r="C69" s="14">
        <v>34</v>
      </c>
      <c r="D69" s="14"/>
      <c r="E69" s="14" t="s">
        <v>48</v>
      </c>
      <c r="F69" s="42" t="s">
        <v>80</v>
      </c>
      <c r="G69" s="71">
        <v>509.04</v>
      </c>
      <c r="H69" s="72">
        <v>700</v>
      </c>
      <c r="I69" s="72">
        <v>0</v>
      </c>
      <c r="J69" s="71">
        <v>530.45000000000005</v>
      </c>
      <c r="K69" s="71">
        <f t="shared" ref="K69:K78" si="3">J69/G69*100</f>
        <v>104.20595630991671</v>
      </c>
      <c r="L69" s="71">
        <f>J69/H69*100</f>
        <v>75.778571428571439</v>
      </c>
    </row>
    <row r="70" spans="2:12" x14ac:dyDescent="0.25">
      <c r="B70" s="44"/>
      <c r="C70" s="44" t="s">
        <v>48</v>
      </c>
      <c r="D70" s="44">
        <v>343</v>
      </c>
      <c r="E70" s="44"/>
      <c r="F70" s="44" t="s">
        <v>81</v>
      </c>
      <c r="G70" s="74">
        <v>509.04</v>
      </c>
      <c r="H70" s="75">
        <v>0</v>
      </c>
      <c r="I70" s="75">
        <v>0</v>
      </c>
      <c r="J70" s="74">
        <v>530.45000000000005</v>
      </c>
      <c r="K70" s="74">
        <f t="shared" si="3"/>
        <v>104.20595630991671</v>
      </c>
      <c r="L70" s="74">
        <v>0</v>
      </c>
    </row>
    <row r="71" spans="2:12" x14ac:dyDescent="0.25">
      <c r="B71" s="6"/>
      <c r="C71" s="6"/>
      <c r="D71" s="6" t="s">
        <v>48</v>
      </c>
      <c r="E71" s="6">
        <v>3431</v>
      </c>
      <c r="F71" s="6" t="s">
        <v>82</v>
      </c>
      <c r="G71" s="74">
        <v>509.04</v>
      </c>
      <c r="H71" s="75">
        <v>0</v>
      </c>
      <c r="I71" s="75">
        <v>0</v>
      </c>
      <c r="J71" s="74">
        <v>530.45000000000005</v>
      </c>
      <c r="K71" s="74">
        <f t="shared" si="3"/>
        <v>104.20595630991671</v>
      </c>
      <c r="L71" s="74">
        <v>0</v>
      </c>
    </row>
    <row r="72" spans="2:12" ht="25.5" x14ac:dyDescent="0.25">
      <c r="B72" s="14" t="s">
        <v>48</v>
      </c>
      <c r="C72" s="14">
        <v>37</v>
      </c>
      <c r="D72" s="41"/>
      <c r="E72" s="41"/>
      <c r="F72" s="42" t="s">
        <v>182</v>
      </c>
      <c r="G72" s="71">
        <v>0</v>
      </c>
      <c r="H72" s="72">
        <v>0</v>
      </c>
      <c r="I72" s="72">
        <v>0</v>
      </c>
      <c r="J72" s="71">
        <v>0</v>
      </c>
      <c r="K72" s="71">
        <v>0</v>
      </c>
      <c r="L72" s="71">
        <v>0</v>
      </c>
    </row>
    <row r="73" spans="2:12" x14ac:dyDescent="0.25">
      <c r="B73" s="6"/>
      <c r="C73" s="6"/>
      <c r="D73" s="7">
        <v>372</v>
      </c>
      <c r="E73" s="7"/>
      <c r="F73" s="6" t="s">
        <v>183</v>
      </c>
      <c r="G73" s="74">
        <v>0</v>
      </c>
      <c r="H73" s="75">
        <v>0</v>
      </c>
      <c r="I73" s="75">
        <v>0</v>
      </c>
      <c r="J73" s="74">
        <v>0</v>
      </c>
      <c r="K73" s="74">
        <v>0</v>
      </c>
      <c r="L73" s="74">
        <v>0</v>
      </c>
    </row>
    <row r="74" spans="2:12" x14ac:dyDescent="0.25">
      <c r="B74" s="6"/>
      <c r="C74" s="6"/>
      <c r="D74" s="7"/>
      <c r="E74" s="7">
        <v>3722</v>
      </c>
      <c r="F74" s="6" t="s">
        <v>107</v>
      </c>
      <c r="G74" s="74">
        <v>0</v>
      </c>
      <c r="H74" s="75">
        <v>0</v>
      </c>
      <c r="I74" s="75">
        <v>0</v>
      </c>
      <c r="J74" s="74">
        <v>0</v>
      </c>
      <c r="K74" s="74">
        <v>0</v>
      </c>
      <c r="L74" s="74">
        <v>0</v>
      </c>
    </row>
    <row r="75" spans="2:12" x14ac:dyDescent="0.25">
      <c r="B75" s="8">
        <v>4</v>
      </c>
      <c r="C75" s="8"/>
      <c r="D75" s="8"/>
      <c r="E75" s="8"/>
      <c r="F75" s="45" t="s">
        <v>6</v>
      </c>
      <c r="G75" s="71">
        <v>3238.31</v>
      </c>
      <c r="H75" s="72">
        <v>10400</v>
      </c>
      <c r="I75" s="72">
        <v>0</v>
      </c>
      <c r="J75" s="71">
        <v>5400</v>
      </c>
      <c r="K75" s="71">
        <f t="shared" si="3"/>
        <v>166.75364619199522</v>
      </c>
      <c r="L75" s="71">
        <f>J75/H75*100</f>
        <v>51.923076923076927</v>
      </c>
    </row>
    <row r="76" spans="2:12" ht="25.5" x14ac:dyDescent="0.25">
      <c r="B76" s="43"/>
      <c r="C76" s="43">
        <v>42</v>
      </c>
      <c r="D76" s="43"/>
      <c r="E76" s="43"/>
      <c r="F76" s="45" t="s">
        <v>7</v>
      </c>
      <c r="G76" s="71">
        <v>3238.31</v>
      </c>
      <c r="H76" s="72">
        <v>10400</v>
      </c>
      <c r="I76" s="72">
        <v>0</v>
      </c>
      <c r="J76" s="71">
        <v>5400</v>
      </c>
      <c r="K76" s="71">
        <f>J76/G76*100</f>
        <v>166.75364619199522</v>
      </c>
      <c r="L76" s="71">
        <f>J76/H76*100</f>
        <v>51.923076923076927</v>
      </c>
    </row>
    <row r="77" spans="2:12" x14ac:dyDescent="0.25">
      <c r="B77" s="44"/>
      <c r="C77" s="44"/>
      <c r="D77" s="6">
        <v>422</v>
      </c>
      <c r="E77" s="6"/>
      <c r="F77" s="6" t="s">
        <v>83</v>
      </c>
      <c r="G77" s="74">
        <v>3238.31</v>
      </c>
      <c r="H77" s="75">
        <v>0</v>
      </c>
      <c r="I77" s="75">
        <v>0</v>
      </c>
      <c r="J77" s="74">
        <v>5400</v>
      </c>
      <c r="K77" s="74">
        <f t="shared" si="3"/>
        <v>166.75364619199522</v>
      </c>
      <c r="L77" s="74">
        <v>0</v>
      </c>
    </row>
    <row r="78" spans="2:12" x14ac:dyDescent="0.25">
      <c r="B78" s="44"/>
      <c r="C78" s="44" t="s">
        <v>12</v>
      </c>
      <c r="D78" s="6"/>
      <c r="E78" s="6">
        <v>4221</v>
      </c>
      <c r="F78" s="6" t="s">
        <v>84</v>
      </c>
      <c r="G78" s="74">
        <v>3238.31</v>
      </c>
      <c r="H78" s="75">
        <v>0</v>
      </c>
      <c r="I78" s="75">
        <v>0</v>
      </c>
      <c r="J78" s="74">
        <v>5400</v>
      </c>
      <c r="K78" s="74">
        <f t="shared" si="3"/>
        <v>166.75364619199522</v>
      </c>
      <c r="L78" s="74">
        <v>0</v>
      </c>
    </row>
    <row r="79" spans="2:12" x14ac:dyDescent="0.25">
      <c r="B79" s="44"/>
      <c r="C79" s="44"/>
      <c r="D79" s="6"/>
      <c r="E79" s="6">
        <v>4222</v>
      </c>
      <c r="F79" s="6" t="s">
        <v>108</v>
      </c>
      <c r="G79" s="74">
        <v>0</v>
      </c>
      <c r="H79" s="75">
        <v>0</v>
      </c>
      <c r="I79" s="75">
        <v>0</v>
      </c>
      <c r="J79" s="74">
        <v>0</v>
      </c>
      <c r="K79" s="74">
        <v>0</v>
      </c>
      <c r="L79" s="74">
        <v>0</v>
      </c>
    </row>
    <row r="80" spans="2:12" x14ac:dyDescent="0.25">
      <c r="B80" s="44"/>
      <c r="C80" s="44"/>
      <c r="D80" s="6"/>
      <c r="E80" s="6">
        <v>4223</v>
      </c>
      <c r="F80" s="6" t="s">
        <v>89</v>
      </c>
      <c r="G80" s="74">
        <v>0</v>
      </c>
      <c r="H80" s="75">
        <v>0</v>
      </c>
      <c r="I80" s="75">
        <v>0</v>
      </c>
      <c r="J80" s="74">
        <v>0</v>
      </c>
      <c r="K80" s="74">
        <v>0</v>
      </c>
      <c r="L80" s="74">
        <v>0</v>
      </c>
    </row>
    <row r="81" spans="2:12" x14ac:dyDescent="0.25">
      <c r="B81" s="44"/>
      <c r="C81" s="44"/>
      <c r="D81" s="6"/>
      <c r="E81" s="6">
        <v>4225</v>
      </c>
      <c r="F81" s="6" t="s">
        <v>110</v>
      </c>
      <c r="G81" s="74">
        <v>0</v>
      </c>
      <c r="H81" s="75">
        <v>0</v>
      </c>
      <c r="I81" s="75">
        <v>0</v>
      </c>
      <c r="J81" s="74">
        <v>0</v>
      </c>
      <c r="K81" s="74">
        <v>0</v>
      </c>
      <c r="L81" s="74">
        <v>0</v>
      </c>
    </row>
    <row r="82" spans="2:12" x14ac:dyDescent="0.25">
      <c r="B82" s="44"/>
      <c r="C82" s="44"/>
      <c r="D82" s="6"/>
      <c r="E82" s="6">
        <v>4226</v>
      </c>
      <c r="F82" s="6" t="s">
        <v>109</v>
      </c>
      <c r="G82" s="74">
        <v>0</v>
      </c>
      <c r="H82" s="75">
        <v>0</v>
      </c>
      <c r="I82" s="75">
        <v>0</v>
      </c>
      <c r="J82" s="74">
        <v>0</v>
      </c>
      <c r="K82" s="74">
        <v>0</v>
      </c>
      <c r="L82" s="74">
        <v>0</v>
      </c>
    </row>
    <row r="83" spans="2:12" x14ac:dyDescent="0.25">
      <c r="B83" s="44"/>
      <c r="C83" s="44"/>
      <c r="D83" s="6"/>
      <c r="E83" s="6">
        <v>4227</v>
      </c>
      <c r="F83" s="6" t="s">
        <v>90</v>
      </c>
      <c r="G83" s="74">
        <v>0</v>
      </c>
      <c r="H83" s="75">
        <v>0</v>
      </c>
      <c r="I83" s="75">
        <v>0</v>
      </c>
      <c r="J83" s="74">
        <v>0</v>
      </c>
      <c r="K83" s="74">
        <v>0</v>
      </c>
      <c r="L83" s="74">
        <v>0</v>
      </c>
    </row>
    <row r="84" spans="2:12" x14ac:dyDescent="0.25">
      <c r="B84" s="10" t="s">
        <v>48</v>
      </c>
      <c r="C84" s="46"/>
      <c r="D84" s="46">
        <v>424</v>
      </c>
      <c r="E84" s="46"/>
      <c r="F84" s="13" t="s">
        <v>91</v>
      </c>
      <c r="G84" s="74">
        <v>0</v>
      </c>
      <c r="H84" s="75">
        <v>0</v>
      </c>
      <c r="I84" s="75">
        <v>0</v>
      </c>
      <c r="J84" s="74">
        <v>0</v>
      </c>
      <c r="K84" s="74">
        <v>0</v>
      </c>
      <c r="L84" s="74">
        <v>0</v>
      </c>
    </row>
    <row r="85" spans="2:12" x14ac:dyDescent="0.25">
      <c r="B85" s="9"/>
      <c r="C85" s="9" t="s">
        <v>48</v>
      </c>
      <c r="D85" s="9" t="s">
        <v>48</v>
      </c>
      <c r="E85" s="9">
        <v>4241</v>
      </c>
      <c r="F85" s="13" t="s">
        <v>91</v>
      </c>
      <c r="G85" s="74">
        <v>0</v>
      </c>
      <c r="H85" s="75">
        <v>0</v>
      </c>
      <c r="I85" s="79">
        <v>0</v>
      </c>
      <c r="J85" s="74">
        <v>0</v>
      </c>
      <c r="K85" s="74">
        <v>0</v>
      </c>
      <c r="L85" s="74">
        <v>0</v>
      </c>
    </row>
    <row r="86" spans="2:12" x14ac:dyDescent="0.25">
      <c r="B86" s="9"/>
      <c r="C86" s="9" t="s">
        <v>12</v>
      </c>
      <c r="D86" s="6"/>
      <c r="E86" s="6" t="s">
        <v>48</v>
      </c>
      <c r="F86" s="6" t="s">
        <v>48</v>
      </c>
      <c r="G86" s="74"/>
      <c r="H86" s="75"/>
      <c r="I86" s="79"/>
      <c r="J86" s="74"/>
      <c r="K86" s="74"/>
      <c r="L86" s="74"/>
    </row>
    <row r="87" spans="2:12" x14ac:dyDescent="0.25"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</row>
    <row r="88" spans="2:12" x14ac:dyDescent="0.25"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</row>
    <row r="89" spans="2:12" ht="15" customHeight="1" x14ac:dyDescent="0.25"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</row>
    <row r="90" spans="2:12" x14ac:dyDescent="0.25"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</row>
    <row r="91" spans="2:12" ht="4.5" customHeight="1" x14ac:dyDescent="0.25"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</row>
  </sheetData>
  <mergeCells count="12">
    <mergeCell ref="B1:L1"/>
    <mergeCell ref="B2:L2"/>
    <mergeCell ref="B4:L4"/>
    <mergeCell ref="B6:L6"/>
    <mergeCell ref="B32:F32"/>
    <mergeCell ref="B9:F9"/>
    <mergeCell ref="B31:F31"/>
    <mergeCell ref="B8:F8"/>
    <mergeCell ref="B7:L7"/>
    <mergeCell ref="B5:L5"/>
    <mergeCell ref="B30:L30"/>
    <mergeCell ref="B3:L3"/>
  </mergeCells>
  <pageMargins left="0.7" right="0.7" top="0.75" bottom="0.75" header="0.3" footer="0.3"/>
  <pageSetup paperSize="9"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0"/>
  <sheetViews>
    <sheetView topLeftCell="A28" workbookViewId="0">
      <selection activeCell="H6" sqref="H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9" ht="18" x14ac:dyDescent="0.25">
      <c r="B1" s="3"/>
      <c r="C1" s="3"/>
      <c r="D1" s="3"/>
      <c r="E1" s="3"/>
      <c r="F1" s="4"/>
      <c r="G1" s="4"/>
      <c r="H1" s="4"/>
    </row>
    <row r="2" spans="2:9" ht="15.75" customHeight="1" x14ac:dyDescent="0.25">
      <c r="B2" s="124" t="s">
        <v>32</v>
      </c>
      <c r="C2" s="124"/>
      <c r="D2" s="124"/>
      <c r="E2" s="124"/>
      <c r="F2" s="124"/>
      <c r="G2" s="124"/>
      <c r="H2" s="124"/>
    </row>
    <row r="3" spans="2:9" ht="18" x14ac:dyDescent="0.25">
      <c r="B3" s="37"/>
      <c r="C3" s="37"/>
      <c r="D3" s="37"/>
      <c r="E3" s="37"/>
      <c r="F3" s="38"/>
      <c r="G3" s="38"/>
      <c r="H3" s="38"/>
    </row>
    <row r="4" spans="2:9" ht="33.75" customHeight="1" x14ac:dyDescent="0.25">
      <c r="B4" s="28" t="s">
        <v>8</v>
      </c>
      <c r="C4" s="28" t="s">
        <v>177</v>
      </c>
      <c r="D4" s="28" t="s">
        <v>184</v>
      </c>
      <c r="E4" s="28" t="s">
        <v>185</v>
      </c>
      <c r="F4" s="28" t="s">
        <v>190</v>
      </c>
      <c r="G4" s="28" t="s">
        <v>20</v>
      </c>
      <c r="H4" s="28" t="s">
        <v>37</v>
      </c>
    </row>
    <row r="5" spans="2:9" x14ac:dyDescent="0.25">
      <c r="B5" s="28">
        <v>1</v>
      </c>
      <c r="C5" s="57">
        <v>2</v>
      </c>
      <c r="D5" s="57">
        <v>3</v>
      </c>
      <c r="E5" s="57">
        <v>4</v>
      </c>
      <c r="F5" s="57">
        <v>5</v>
      </c>
      <c r="G5" s="57" t="s">
        <v>29</v>
      </c>
      <c r="H5" s="30" t="s">
        <v>30</v>
      </c>
    </row>
    <row r="6" spans="2:9" x14ac:dyDescent="0.25">
      <c r="B6" s="43" t="s">
        <v>34</v>
      </c>
      <c r="C6" s="82">
        <f>C7+C11+C14+C19</f>
        <v>1123121.48</v>
      </c>
      <c r="D6" s="82">
        <f>D7+D11+D14+D19</f>
        <v>2669521</v>
      </c>
      <c r="E6" s="82">
        <v>0</v>
      </c>
      <c r="F6" s="82">
        <f>F7+F11+F14+F19</f>
        <v>1544840.54</v>
      </c>
      <c r="G6" s="71">
        <f>F6/C6*100</f>
        <v>137.54883754872179</v>
      </c>
      <c r="H6" s="71">
        <f>F6/D6*100</f>
        <v>57.869578100340846</v>
      </c>
      <c r="I6" s="80"/>
    </row>
    <row r="7" spans="2:9" x14ac:dyDescent="0.25">
      <c r="B7" s="43" t="s">
        <v>15</v>
      </c>
      <c r="C7" s="71">
        <f>C8+C9</f>
        <v>168627.22</v>
      </c>
      <c r="D7" s="72">
        <f>D8+D9</f>
        <v>99521</v>
      </c>
      <c r="E7" s="72">
        <v>0</v>
      </c>
      <c r="F7" s="71">
        <f>F8+F9</f>
        <v>231997.37</v>
      </c>
      <c r="G7" s="71">
        <f>F7/C7*100</f>
        <v>137.58002415031214</v>
      </c>
      <c r="H7" s="71">
        <f>F7/D7*100</f>
        <v>233.11398599290604</v>
      </c>
      <c r="I7" s="80"/>
    </row>
    <row r="8" spans="2:9" x14ac:dyDescent="0.25">
      <c r="B8" s="16" t="s">
        <v>16</v>
      </c>
      <c r="C8" s="74">
        <v>131326.19</v>
      </c>
      <c r="D8" s="75">
        <v>18450</v>
      </c>
      <c r="E8" s="75">
        <v>0</v>
      </c>
      <c r="F8" s="74">
        <v>188324.91</v>
      </c>
      <c r="G8" s="74">
        <f>F8/C8*100</f>
        <v>143.40240130319779</v>
      </c>
      <c r="H8" s="74">
        <f>F8/D8*100</f>
        <v>1020.731219512195</v>
      </c>
      <c r="I8" s="80"/>
    </row>
    <row r="9" spans="2:9" x14ac:dyDescent="0.25">
      <c r="B9" s="16" t="s">
        <v>134</v>
      </c>
      <c r="C9" s="74">
        <v>37301.03</v>
      </c>
      <c r="D9" s="75">
        <v>81071</v>
      </c>
      <c r="E9" s="75">
        <v>0</v>
      </c>
      <c r="F9" s="74">
        <v>43672.46</v>
      </c>
      <c r="G9" s="74">
        <f>F9/C9*100</f>
        <v>117.08111009267037</v>
      </c>
      <c r="H9" s="74">
        <f>F9/D9*100</f>
        <v>53.869398428537949</v>
      </c>
      <c r="I9" s="80"/>
    </row>
    <row r="10" spans="2:9" x14ac:dyDescent="0.25">
      <c r="B10" s="17" t="s">
        <v>17</v>
      </c>
      <c r="C10" s="74"/>
      <c r="D10" s="75"/>
      <c r="E10" s="75"/>
      <c r="F10" s="74"/>
      <c r="G10" s="74" t="s">
        <v>48</v>
      </c>
      <c r="H10" s="74"/>
      <c r="I10" s="80"/>
    </row>
    <row r="11" spans="2:9" x14ac:dyDescent="0.25">
      <c r="B11" s="43" t="s">
        <v>18</v>
      </c>
      <c r="C11" s="71">
        <f>C12</f>
        <v>18.05</v>
      </c>
      <c r="D11" s="72">
        <v>0</v>
      </c>
      <c r="E11" s="72">
        <v>0</v>
      </c>
      <c r="F11" s="71">
        <v>7.96</v>
      </c>
      <c r="G11" s="71">
        <f>F11/C11*100</f>
        <v>44.099722991689752</v>
      </c>
      <c r="H11" s="71">
        <v>0</v>
      </c>
      <c r="I11" s="80"/>
    </row>
    <row r="12" spans="2:9" x14ac:dyDescent="0.25">
      <c r="B12" s="47" t="s">
        <v>19</v>
      </c>
      <c r="C12" s="74">
        <v>18.05</v>
      </c>
      <c r="D12" s="79">
        <v>0</v>
      </c>
      <c r="E12" s="79">
        <v>0</v>
      </c>
      <c r="F12" s="74">
        <v>7.96</v>
      </c>
      <c r="G12" s="74">
        <f>F12/C12*100</f>
        <v>44.099722991689752</v>
      </c>
      <c r="H12" s="74">
        <v>0</v>
      </c>
      <c r="I12" s="80"/>
    </row>
    <row r="13" spans="2:9" x14ac:dyDescent="0.25">
      <c r="B13" s="47" t="s">
        <v>17</v>
      </c>
      <c r="C13" s="74"/>
      <c r="D13" s="79"/>
      <c r="E13" s="79"/>
      <c r="F13" s="74"/>
      <c r="G13" s="74"/>
      <c r="H13" s="74"/>
      <c r="I13" s="80"/>
    </row>
    <row r="14" spans="2:9" x14ac:dyDescent="0.25">
      <c r="B14" s="43" t="s">
        <v>92</v>
      </c>
      <c r="C14" s="71">
        <f>C15+C16</f>
        <v>953258.21</v>
      </c>
      <c r="D14" s="83">
        <f>D15+D16+D17</f>
        <v>2565000</v>
      </c>
      <c r="E14" s="83">
        <v>0</v>
      </c>
      <c r="F14" s="71">
        <f>F15+F16</f>
        <v>1309781.25</v>
      </c>
      <c r="G14" s="71">
        <f>F14/C14*100</f>
        <v>137.40046886142215</v>
      </c>
      <c r="H14" s="71">
        <f>F14/D14*100</f>
        <v>51.063596491228068</v>
      </c>
      <c r="I14" s="80"/>
    </row>
    <row r="15" spans="2:9" ht="15.75" customHeight="1" x14ac:dyDescent="0.25">
      <c r="B15" s="47" t="s">
        <v>133</v>
      </c>
      <c r="C15" s="74">
        <v>950011.01</v>
      </c>
      <c r="D15" s="79">
        <v>2216700</v>
      </c>
      <c r="E15" s="79">
        <v>0</v>
      </c>
      <c r="F15" s="74">
        <v>1306429.51</v>
      </c>
      <c r="G15" s="74">
        <f>F15/C15*100</f>
        <v>137.51730203632061</v>
      </c>
      <c r="H15" s="74">
        <f>F15/D15*100</f>
        <v>58.935783371678617</v>
      </c>
      <c r="I15" s="80"/>
    </row>
    <row r="16" spans="2:9" ht="15.75" customHeight="1" x14ac:dyDescent="0.25">
      <c r="B16" s="47" t="s">
        <v>157</v>
      </c>
      <c r="C16" s="74">
        <v>3247.2</v>
      </c>
      <c r="D16" s="79">
        <v>4500</v>
      </c>
      <c r="E16" s="79">
        <v>0</v>
      </c>
      <c r="F16" s="74">
        <v>3351.74</v>
      </c>
      <c r="G16" s="74">
        <f>F16/C16*100</f>
        <v>103.21938901207193</v>
      </c>
      <c r="H16" s="74">
        <f>F16/D16*100</f>
        <v>74.483111111111114</v>
      </c>
      <c r="I16" s="80"/>
    </row>
    <row r="17" spans="2:11" ht="26.45" customHeight="1" x14ac:dyDescent="0.25">
      <c r="B17" s="47" t="s">
        <v>208</v>
      </c>
      <c r="C17" s="74">
        <v>0</v>
      </c>
      <c r="D17" s="79">
        <v>343800</v>
      </c>
      <c r="E17" s="79">
        <v>0</v>
      </c>
      <c r="F17" s="74">
        <v>0</v>
      </c>
      <c r="G17" s="74">
        <v>0</v>
      </c>
      <c r="H17" s="74">
        <v>0</v>
      </c>
      <c r="I17" s="80"/>
    </row>
    <row r="18" spans="2:11" ht="15.75" customHeight="1" x14ac:dyDescent="0.25">
      <c r="B18" s="47" t="s">
        <v>17</v>
      </c>
      <c r="C18" s="74"/>
      <c r="D18" s="79"/>
      <c r="E18" s="79"/>
      <c r="F18" s="74"/>
      <c r="G18" s="74"/>
      <c r="H18" s="74"/>
      <c r="I18" s="80"/>
    </row>
    <row r="19" spans="2:11" ht="15.75" customHeight="1" x14ac:dyDescent="0.25">
      <c r="B19" s="56" t="s">
        <v>135</v>
      </c>
      <c r="C19" s="71">
        <f>C20</f>
        <v>1218</v>
      </c>
      <c r="D19" s="83">
        <v>5000</v>
      </c>
      <c r="E19" s="83">
        <v>0</v>
      </c>
      <c r="F19" s="71">
        <f>F20</f>
        <v>3053.96</v>
      </c>
      <c r="G19" s="71">
        <f>F19/C19*100</f>
        <v>250.73563218390805</v>
      </c>
      <c r="H19" s="71">
        <v>0</v>
      </c>
      <c r="I19" s="80"/>
    </row>
    <row r="20" spans="2:11" ht="15.75" customHeight="1" x14ac:dyDescent="0.25">
      <c r="B20" s="47" t="s">
        <v>136</v>
      </c>
      <c r="C20" s="74">
        <v>1218</v>
      </c>
      <c r="D20" s="79">
        <v>5000</v>
      </c>
      <c r="E20" s="79">
        <v>0</v>
      </c>
      <c r="F20" s="74">
        <v>3053.96</v>
      </c>
      <c r="G20" s="74">
        <f>F20/C20*100</f>
        <v>250.73563218390805</v>
      </c>
      <c r="H20" s="74">
        <v>0</v>
      </c>
      <c r="I20" s="80"/>
    </row>
    <row r="21" spans="2:11" ht="15.75" customHeight="1" x14ac:dyDescent="0.25">
      <c r="B21" s="47" t="s">
        <v>17</v>
      </c>
      <c r="C21" s="74"/>
      <c r="D21" s="75"/>
      <c r="E21" s="75"/>
      <c r="F21" s="74"/>
      <c r="G21" s="74"/>
      <c r="H21" s="74"/>
      <c r="I21" s="80"/>
    </row>
    <row r="22" spans="2:11" x14ac:dyDescent="0.25">
      <c r="B22" s="47"/>
      <c r="C22" s="84"/>
      <c r="D22" s="72"/>
      <c r="E22" s="79"/>
      <c r="F22" s="84"/>
      <c r="G22" s="85"/>
      <c r="H22" s="85"/>
      <c r="I22" s="80"/>
    </row>
    <row r="23" spans="2:11" x14ac:dyDescent="0.25">
      <c r="B23" s="43" t="s">
        <v>35</v>
      </c>
      <c r="C23" s="71">
        <f>C24+C28+C31+C36</f>
        <v>1116327.79</v>
      </c>
      <c r="D23" s="72">
        <f>D24+D28+D31+D36</f>
        <v>2669521</v>
      </c>
      <c r="E23" s="83">
        <v>0</v>
      </c>
      <c r="F23" s="71">
        <f>F24+F28+F31+F36</f>
        <v>1520574.1099999999</v>
      </c>
      <c r="G23" s="71">
        <f>F23/C23*100</f>
        <v>136.21215234639996</v>
      </c>
      <c r="H23" s="71">
        <f>F23/D23*100</f>
        <v>56.960559965626786</v>
      </c>
      <c r="I23" s="80"/>
    </row>
    <row r="24" spans="2:11" x14ac:dyDescent="0.25">
      <c r="B24" s="43" t="s">
        <v>15</v>
      </c>
      <c r="C24" s="71">
        <f>C25+C26</f>
        <v>161982.47</v>
      </c>
      <c r="D24" s="72">
        <f>D25+D26</f>
        <v>99521</v>
      </c>
      <c r="E24" s="72">
        <v>0</v>
      </c>
      <c r="F24" s="71">
        <f>F25+F26</f>
        <v>56345.88</v>
      </c>
      <c r="G24" s="71">
        <f>F24/C24*100</f>
        <v>34.785171506521664</v>
      </c>
      <c r="H24" s="71">
        <f>F24/D24*100</f>
        <v>56.617075793048699</v>
      </c>
      <c r="I24" s="80"/>
    </row>
    <row r="25" spans="2:11" x14ac:dyDescent="0.25">
      <c r="B25" s="16" t="s">
        <v>16</v>
      </c>
      <c r="C25" s="74">
        <v>131326.19</v>
      </c>
      <c r="D25" s="75">
        <v>18450</v>
      </c>
      <c r="E25" s="75">
        <v>0</v>
      </c>
      <c r="F25" s="74">
        <v>23398.92</v>
      </c>
      <c r="G25" s="74">
        <f>F25/C25*100</f>
        <v>17.817405652292205</v>
      </c>
      <c r="H25" s="74">
        <f>F25/D25*100</f>
        <v>126.82341463414633</v>
      </c>
      <c r="I25" s="80"/>
    </row>
    <row r="26" spans="2:11" x14ac:dyDescent="0.25">
      <c r="B26" s="16" t="s">
        <v>134</v>
      </c>
      <c r="C26" s="74">
        <v>30656.28</v>
      </c>
      <c r="D26" s="75">
        <v>81071</v>
      </c>
      <c r="E26" s="75">
        <v>0</v>
      </c>
      <c r="F26" s="74">
        <v>32946.959999999999</v>
      </c>
      <c r="G26" s="74">
        <f>F26/C26*100</f>
        <v>107.47213947680541</v>
      </c>
      <c r="H26" s="74">
        <f>F26/D26*100</f>
        <v>40.63963686151645</v>
      </c>
      <c r="I26" s="80"/>
    </row>
    <row r="27" spans="2:11" x14ac:dyDescent="0.25">
      <c r="B27" s="17" t="s">
        <v>17</v>
      </c>
      <c r="C27" s="74"/>
      <c r="D27" s="72"/>
      <c r="E27" s="75" t="s">
        <v>48</v>
      </c>
      <c r="F27" s="74"/>
      <c r="G27" s="74"/>
      <c r="H27" s="74"/>
      <c r="I27" s="80"/>
    </row>
    <row r="28" spans="2:11" x14ac:dyDescent="0.25">
      <c r="B28" s="43" t="s">
        <v>18</v>
      </c>
      <c r="C28" s="71">
        <v>0</v>
      </c>
      <c r="D28" s="72">
        <v>0</v>
      </c>
      <c r="E28" s="72">
        <v>0</v>
      </c>
      <c r="F28" s="71">
        <v>0</v>
      </c>
      <c r="G28" s="71">
        <v>0</v>
      </c>
      <c r="H28" s="71">
        <v>0</v>
      </c>
      <c r="I28" s="80"/>
    </row>
    <row r="29" spans="2:11" ht="15" customHeight="1" x14ac:dyDescent="0.25">
      <c r="B29" s="47" t="s">
        <v>19</v>
      </c>
      <c r="C29" s="74">
        <v>0</v>
      </c>
      <c r="D29" s="75">
        <v>0</v>
      </c>
      <c r="E29" s="75">
        <v>0</v>
      </c>
      <c r="F29" s="74">
        <v>0</v>
      </c>
      <c r="G29" s="74">
        <v>0</v>
      </c>
      <c r="H29" s="74">
        <v>0</v>
      </c>
      <c r="I29" s="81"/>
      <c r="J29" s="24"/>
      <c r="K29" s="24"/>
    </row>
    <row r="30" spans="2:11" x14ac:dyDescent="0.25">
      <c r="B30" s="47" t="s">
        <v>17</v>
      </c>
      <c r="C30" s="74"/>
      <c r="D30" s="72"/>
      <c r="E30" s="75" t="s">
        <v>48</v>
      </c>
      <c r="F30" s="74"/>
      <c r="G30" s="74"/>
      <c r="H30" s="74"/>
      <c r="I30" s="81"/>
      <c r="J30" s="24"/>
      <c r="K30" s="24"/>
    </row>
    <row r="31" spans="2:11" x14ac:dyDescent="0.25">
      <c r="B31" s="43" t="s">
        <v>92</v>
      </c>
      <c r="C31" s="71">
        <f>C32+C33</f>
        <v>948690.97</v>
      </c>
      <c r="D31" s="72">
        <f>D32+D33+D34</f>
        <v>2565000</v>
      </c>
      <c r="E31" s="72">
        <v>0</v>
      </c>
      <c r="F31" s="71">
        <f>F32+F33+F34</f>
        <v>1462019.75</v>
      </c>
      <c r="G31" s="71">
        <f>F31/C31*100</f>
        <v>154.10916686600277</v>
      </c>
      <c r="H31" s="71">
        <f>F31/D31*100</f>
        <v>56.998820662768033</v>
      </c>
      <c r="I31" s="80"/>
    </row>
    <row r="32" spans="2:11" x14ac:dyDescent="0.25">
      <c r="B32" s="47" t="s">
        <v>133</v>
      </c>
      <c r="C32" s="74">
        <v>945244.97</v>
      </c>
      <c r="D32" s="75">
        <v>2216700</v>
      </c>
      <c r="E32" s="75">
        <v>0</v>
      </c>
      <c r="F32" s="74">
        <v>1291135.7</v>
      </c>
      <c r="G32" s="74">
        <f>F32/C32*100</f>
        <v>136.59270781414472</v>
      </c>
      <c r="H32" s="74">
        <f>F32/D32*100</f>
        <v>58.245847430865695</v>
      </c>
      <c r="I32" s="80"/>
    </row>
    <row r="33" spans="2:9" x14ac:dyDescent="0.25">
      <c r="B33" s="47" t="s">
        <v>157</v>
      </c>
      <c r="C33" s="74">
        <v>3446</v>
      </c>
      <c r="D33" s="75">
        <v>4500</v>
      </c>
      <c r="E33" s="75">
        <v>0</v>
      </c>
      <c r="F33" s="74">
        <v>3351.74</v>
      </c>
      <c r="G33" s="74">
        <f>F33/C33*100</f>
        <v>97.264654672083566</v>
      </c>
      <c r="H33" s="74">
        <f>F33/D33*100</f>
        <v>74.483111111111114</v>
      </c>
      <c r="I33" s="80"/>
    </row>
    <row r="34" spans="2:9" ht="25.5" x14ac:dyDescent="0.25">
      <c r="B34" s="47" t="s">
        <v>208</v>
      </c>
      <c r="C34" s="74">
        <v>0</v>
      </c>
      <c r="D34" s="75">
        <v>343800</v>
      </c>
      <c r="E34" s="75">
        <v>0</v>
      </c>
      <c r="F34" s="74">
        <v>167532.31</v>
      </c>
      <c r="G34" s="74">
        <v>0</v>
      </c>
      <c r="H34" s="74">
        <v>0</v>
      </c>
      <c r="I34" s="80"/>
    </row>
    <row r="35" spans="2:9" x14ac:dyDescent="0.25">
      <c r="B35" s="47" t="s">
        <v>17</v>
      </c>
      <c r="C35" s="71"/>
      <c r="D35" s="72"/>
      <c r="E35" s="72" t="s">
        <v>48</v>
      </c>
      <c r="F35" s="71"/>
      <c r="G35" s="71"/>
      <c r="H35" s="71"/>
      <c r="I35" s="80"/>
    </row>
    <row r="36" spans="2:9" x14ac:dyDescent="0.25">
      <c r="B36" s="56" t="s">
        <v>135</v>
      </c>
      <c r="C36" s="71">
        <f>C37</f>
        <v>5654.35</v>
      </c>
      <c r="D36" s="72">
        <v>5000</v>
      </c>
      <c r="E36" s="72">
        <v>0</v>
      </c>
      <c r="F36" s="71">
        <v>2208.48</v>
      </c>
      <c r="G36" s="71">
        <v>0</v>
      </c>
      <c r="H36" s="71">
        <f>F36/D36*100</f>
        <v>44.169599999999996</v>
      </c>
      <c r="I36" s="80"/>
    </row>
    <row r="37" spans="2:9" x14ac:dyDescent="0.25">
      <c r="B37" s="47" t="s">
        <v>136</v>
      </c>
      <c r="C37" s="74">
        <v>5654.35</v>
      </c>
      <c r="D37" s="75">
        <v>5000</v>
      </c>
      <c r="E37" s="75">
        <v>0</v>
      </c>
      <c r="F37" s="74">
        <v>2208.48</v>
      </c>
      <c r="G37" s="74">
        <v>0</v>
      </c>
      <c r="H37" s="74">
        <f>F37/D37*100</f>
        <v>44.169599999999996</v>
      </c>
      <c r="I37" s="80"/>
    </row>
    <row r="38" spans="2:9" x14ac:dyDescent="0.25">
      <c r="B38" s="48" t="s">
        <v>17</v>
      </c>
      <c r="C38" s="74" t="s">
        <v>48</v>
      </c>
      <c r="D38" s="72" t="s">
        <v>48</v>
      </c>
      <c r="E38" s="75" t="s">
        <v>48</v>
      </c>
      <c r="F38" s="74" t="s">
        <v>48</v>
      </c>
      <c r="G38" s="74" t="s">
        <v>48</v>
      </c>
      <c r="H38" s="74" t="s">
        <v>48</v>
      </c>
      <c r="I38" s="80"/>
    </row>
    <row r="39" spans="2:9" x14ac:dyDescent="0.25">
      <c r="C39" s="86"/>
      <c r="D39" s="87"/>
      <c r="E39" s="88"/>
      <c r="F39" s="88"/>
      <c r="G39" s="88"/>
      <c r="H39" s="88"/>
      <c r="I39" s="80"/>
    </row>
    <row r="40" spans="2:9" x14ac:dyDescent="0.25">
      <c r="C40" s="89"/>
      <c r="D40" s="80"/>
      <c r="E40" s="80"/>
      <c r="F40" s="80"/>
      <c r="G40" s="80"/>
      <c r="H40" s="80"/>
      <c r="I40" s="80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3"/>
  <sheetViews>
    <sheetView workbookViewId="0">
      <selection activeCell="C18" sqref="C18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10" ht="18" x14ac:dyDescent="0.25">
      <c r="B1" s="12"/>
      <c r="C1" s="12"/>
      <c r="D1" s="12"/>
      <c r="E1" s="12"/>
      <c r="F1" s="4"/>
      <c r="G1" s="4"/>
      <c r="H1" s="4"/>
    </row>
    <row r="2" spans="2:10" ht="15.75" customHeight="1" x14ac:dyDescent="0.25">
      <c r="B2" s="124" t="s">
        <v>33</v>
      </c>
      <c r="C2" s="124"/>
      <c r="D2" s="124"/>
      <c r="E2" s="124"/>
      <c r="F2" s="124"/>
      <c r="G2" s="124"/>
      <c r="H2" s="124"/>
    </row>
    <row r="3" spans="2:10" ht="18" x14ac:dyDescent="0.25">
      <c r="B3" s="37"/>
      <c r="C3" s="37"/>
      <c r="D3" s="37"/>
      <c r="E3" s="37"/>
      <c r="F3" s="38"/>
      <c r="G3" s="38"/>
      <c r="H3" s="38"/>
    </row>
    <row r="4" spans="2:10" ht="25.5" x14ac:dyDescent="0.25">
      <c r="B4" s="28" t="s">
        <v>8</v>
      </c>
      <c r="C4" s="28" t="s">
        <v>179</v>
      </c>
      <c r="D4" s="28" t="s">
        <v>184</v>
      </c>
      <c r="E4" s="28" t="s">
        <v>185</v>
      </c>
      <c r="F4" s="28" t="s">
        <v>204</v>
      </c>
      <c r="G4" s="28" t="s">
        <v>20</v>
      </c>
      <c r="H4" s="28" t="s">
        <v>37</v>
      </c>
    </row>
    <row r="5" spans="2:10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29</v>
      </c>
      <c r="H5" s="30" t="s">
        <v>102</v>
      </c>
    </row>
    <row r="6" spans="2:10" ht="15.75" customHeight="1" x14ac:dyDescent="0.25">
      <c r="B6" s="5" t="s">
        <v>35</v>
      </c>
      <c r="C6" s="90">
        <f>C7</f>
        <v>1116327.79</v>
      </c>
      <c r="D6" s="72">
        <f>D7</f>
        <v>2191183</v>
      </c>
      <c r="E6" s="72">
        <v>0</v>
      </c>
      <c r="F6" s="90">
        <f>F7</f>
        <v>1520574.11</v>
      </c>
      <c r="G6" s="90">
        <f>F6/C6*100</f>
        <v>136.21215234639999</v>
      </c>
      <c r="H6" s="90">
        <f>F6/D6*100</f>
        <v>69.395121721919168</v>
      </c>
      <c r="I6" s="80"/>
      <c r="J6" s="80"/>
    </row>
    <row r="7" spans="2:10" ht="15.75" customHeight="1" x14ac:dyDescent="0.25">
      <c r="B7" s="5" t="s">
        <v>93</v>
      </c>
      <c r="C7" s="90">
        <f>C8</f>
        <v>1116327.79</v>
      </c>
      <c r="D7" s="72">
        <f>D8</f>
        <v>2191183</v>
      </c>
      <c r="E7" s="72">
        <v>0</v>
      </c>
      <c r="F7" s="90">
        <f>F8</f>
        <v>1520574.11</v>
      </c>
      <c r="G7" s="90">
        <f>F7/C7*100</f>
        <v>136.21215234639999</v>
      </c>
      <c r="H7" s="90">
        <f>F7/D7*100</f>
        <v>69.395121721919168</v>
      </c>
      <c r="I7" s="80"/>
      <c r="J7" s="80"/>
    </row>
    <row r="8" spans="2:10" x14ac:dyDescent="0.25">
      <c r="B8" s="11" t="s">
        <v>111</v>
      </c>
      <c r="C8" s="91">
        <v>1116327.79</v>
      </c>
      <c r="D8" s="75">
        <v>2191183</v>
      </c>
      <c r="E8" s="75">
        <v>0</v>
      </c>
      <c r="F8" s="91">
        <v>1520574.11</v>
      </c>
      <c r="G8" s="91">
        <f>F8/C8*100</f>
        <v>136.21215234639999</v>
      </c>
      <c r="H8" s="91">
        <f>F8/D8*100</f>
        <v>69.395121721919168</v>
      </c>
      <c r="I8" s="80"/>
      <c r="J8" s="80"/>
    </row>
    <row r="9" spans="2:10" x14ac:dyDescent="0.25">
      <c r="B9" s="10" t="s">
        <v>12</v>
      </c>
      <c r="C9" s="75"/>
      <c r="D9" s="75"/>
      <c r="E9" s="75"/>
      <c r="F9" s="91"/>
      <c r="G9" s="91"/>
      <c r="H9" s="91"/>
      <c r="I9" s="80"/>
      <c r="J9" s="80"/>
    </row>
    <row r="10" spans="2:10" x14ac:dyDescent="0.25">
      <c r="C10" s="80"/>
      <c r="D10" s="80"/>
      <c r="E10" s="80"/>
      <c r="F10" s="80"/>
      <c r="G10" s="80"/>
      <c r="H10" s="80"/>
      <c r="I10" s="80"/>
      <c r="J10" s="80"/>
    </row>
    <row r="11" spans="2:10" x14ac:dyDescent="0.25">
      <c r="B11" s="24"/>
      <c r="C11" s="24"/>
      <c r="D11" s="24"/>
      <c r="E11" s="24"/>
      <c r="F11" s="24"/>
      <c r="G11" s="24"/>
      <c r="H11" s="24"/>
    </row>
    <row r="12" spans="2:10" x14ac:dyDescent="0.25">
      <c r="B12" s="24"/>
      <c r="C12" s="24"/>
      <c r="D12" s="24"/>
      <c r="E12" s="24"/>
      <c r="F12" s="24"/>
      <c r="G12" s="24"/>
      <c r="H12" s="24"/>
    </row>
    <row r="13" spans="2:10" x14ac:dyDescent="0.25">
      <c r="B13" s="24"/>
      <c r="C13" s="24"/>
      <c r="D13" s="24"/>
      <c r="E13" s="24"/>
      <c r="F13" s="24"/>
      <c r="G13" s="24"/>
      <c r="H13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43"/>
  <sheetViews>
    <sheetView tabSelected="1" topLeftCell="A121" zoomScale="99" zoomScaleNormal="99" workbookViewId="0">
      <selection activeCell="F117" sqref="F11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customWidth="1"/>
    <col min="5" max="5" width="39" customWidth="1"/>
    <col min="6" max="8" width="24.28515625" customWidth="1"/>
    <col min="9" max="9" width="15.7109375" customWidth="1"/>
    <col min="10" max="10" width="24.28515625" customWidth="1"/>
  </cols>
  <sheetData>
    <row r="1" spans="2:13" ht="18" x14ac:dyDescent="0.25">
      <c r="B1" s="3"/>
      <c r="C1" s="3"/>
      <c r="D1" s="3"/>
      <c r="E1" s="3"/>
      <c r="F1" s="3"/>
      <c r="G1" s="3"/>
      <c r="H1" s="3"/>
      <c r="I1" s="4"/>
      <c r="J1" s="4"/>
    </row>
    <row r="2" spans="2:13" ht="18" customHeight="1" x14ac:dyDescent="0.25">
      <c r="B2" s="124" t="s">
        <v>9</v>
      </c>
      <c r="C2" s="124"/>
      <c r="D2" s="124"/>
      <c r="E2" s="124"/>
      <c r="F2" s="124"/>
      <c r="G2" s="124"/>
      <c r="H2" s="124"/>
      <c r="I2" s="124"/>
      <c r="J2" s="19"/>
    </row>
    <row r="3" spans="2:13" ht="18" x14ac:dyDescent="0.25">
      <c r="B3" s="37"/>
      <c r="C3" s="37"/>
      <c r="D3" s="37"/>
      <c r="E3" s="37"/>
      <c r="F3" s="37"/>
      <c r="G3" s="37"/>
      <c r="H3" s="37"/>
      <c r="I3" s="38"/>
      <c r="J3" s="4"/>
    </row>
    <row r="4" spans="2:13" ht="15.75" x14ac:dyDescent="0.25">
      <c r="B4" s="167" t="s">
        <v>42</v>
      </c>
      <c r="C4" s="167"/>
      <c r="D4" s="167"/>
      <c r="E4" s="167"/>
      <c r="F4" s="167"/>
      <c r="G4" s="167"/>
      <c r="H4" s="167"/>
      <c r="I4" s="167"/>
    </row>
    <row r="5" spans="2:13" ht="18" x14ac:dyDescent="0.25">
      <c r="B5" s="37"/>
      <c r="C5" s="37"/>
      <c r="D5" s="37"/>
      <c r="E5" s="37"/>
      <c r="F5" s="37"/>
      <c r="G5" s="37"/>
      <c r="H5" s="37"/>
      <c r="I5" s="38"/>
    </row>
    <row r="6" spans="2:13" ht="25.5" x14ac:dyDescent="0.25">
      <c r="B6" s="151" t="s">
        <v>8</v>
      </c>
      <c r="C6" s="152"/>
      <c r="D6" s="152"/>
      <c r="E6" s="153"/>
      <c r="F6" s="78" t="s">
        <v>184</v>
      </c>
      <c r="G6" s="78" t="s">
        <v>185</v>
      </c>
      <c r="H6" s="78" t="s">
        <v>191</v>
      </c>
      <c r="I6" s="78" t="s">
        <v>37</v>
      </c>
    </row>
    <row r="7" spans="2:13" s="31" customFormat="1" ht="11.25" x14ac:dyDescent="0.2">
      <c r="B7" s="145">
        <v>1</v>
      </c>
      <c r="C7" s="146"/>
      <c r="D7" s="146"/>
      <c r="E7" s="147"/>
      <c r="F7" s="57">
        <v>2</v>
      </c>
      <c r="G7" s="57">
        <v>3</v>
      </c>
      <c r="H7" s="57">
        <v>4</v>
      </c>
      <c r="I7" s="57" t="s">
        <v>103</v>
      </c>
    </row>
    <row r="8" spans="2:13" ht="30" customHeight="1" x14ac:dyDescent="0.25">
      <c r="B8" s="159">
        <v>49807</v>
      </c>
      <c r="C8" s="160"/>
      <c r="D8" s="161"/>
      <c r="E8" s="95" t="s">
        <v>158</v>
      </c>
      <c r="F8" s="92">
        <f>F9</f>
        <v>2669521</v>
      </c>
      <c r="G8" s="72">
        <v>0</v>
      </c>
      <c r="H8" s="72">
        <f>H9</f>
        <v>1520574.11</v>
      </c>
      <c r="I8" s="72">
        <f t="shared" ref="I8:I12" si="0">H8/F8*100</f>
        <v>56.9605599656268</v>
      </c>
      <c r="J8" s="60"/>
      <c r="K8" s="58"/>
      <c r="L8" s="58"/>
      <c r="M8" s="58"/>
    </row>
    <row r="9" spans="2:13" ht="30" customHeight="1" x14ac:dyDescent="0.25">
      <c r="B9" s="159" t="s">
        <v>160</v>
      </c>
      <c r="C9" s="160"/>
      <c r="D9" s="161"/>
      <c r="E9" s="96" t="s">
        <v>159</v>
      </c>
      <c r="F9" s="92">
        <f>F10</f>
        <v>2669521</v>
      </c>
      <c r="G9" s="72">
        <v>0</v>
      </c>
      <c r="H9" s="72">
        <f>H10</f>
        <v>1520574.11</v>
      </c>
      <c r="I9" s="72">
        <f t="shared" si="0"/>
        <v>56.9605599656268</v>
      </c>
      <c r="J9" s="60"/>
      <c r="K9" s="58"/>
      <c r="L9" s="58"/>
      <c r="M9" s="58"/>
    </row>
    <row r="10" spans="2:13" ht="30" customHeight="1" x14ac:dyDescent="0.25">
      <c r="B10" s="159" t="s">
        <v>164</v>
      </c>
      <c r="C10" s="160"/>
      <c r="D10" s="161"/>
      <c r="E10" s="95" t="s">
        <v>162</v>
      </c>
      <c r="F10" s="92">
        <f>F11+F40+F118+F129</f>
        <v>2669521</v>
      </c>
      <c r="G10" s="72">
        <v>0</v>
      </c>
      <c r="H10" s="72">
        <f>H11+H40+H118+H129</f>
        <v>1520574.11</v>
      </c>
      <c r="I10" s="72">
        <f t="shared" si="0"/>
        <v>56.9605599656268</v>
      </c>
      <c r="J10" s="60"/>
      <c r="K10" s="58"/>
      <c r="L10" s="58"/>
      <c r="M10" s="58"/>
    </row>
    <row r="11" spans="2:13" ht="30" customHeight="1" x14ac:dyDescent="0.25">
      <c r="B11" s="159" t="s">
        <v>163</v>
      </c>
      <c r="C11" s="160"/>
      <c r="D11" s="161"/>
      <c r="E11" s="95" t="s">
        <v>161</v>
      </c>
      <c r="F11" s="92">
        <f>F12+F34</f>
        <v>81071</v>
      </c>
      <c r="G11" s="72">
        <v>0</v>
      </c>
      <c r="H11" s="72">
        <f>H12+H34</f>
        <v>32946.959999999999</v>
      </c>
      <c r="I11" s="72">
        <f>H11/F11*100</f>
        <v>40.63963686151645</v>
      </c>
      <c r="J11" s="60"/>
      <c r="K11" s="58"/>
      <c r="L11" s="58"/>
      <c r="M11" s="58"/>
    </row>
    <row r="12" spans="2:13" ht="30" customHeight="1" x14ac:dyDescent="0.25">
      <c r="B12" s="159" t="s">
        <v>153</v>
      </c>
      <c r="C12" s="160"/>
      <c r="D12" s="161"/>
      <c r="E12" s="95" t="s">
        <v>112</v>
      </c>
      <c r="F12" s="92">
        <f>F13</f>
        <v>72271</v>
      </c>
      <c r="G12" s="72">
        <v>0</v>
      </c>
      <c r="H12" s="72">
        <f>H13</f>
        <v>32946.959999999999</v>
      </c>
      <c r="I12" s="72">
        <f t="shared" si="0"/>
        <v>45.588078205642653</v>
      </c>
      <c r="J12" s="60"/>
      <c r="K12" s="58"/>
      <c r="L12" s="58"/>
      <c r="M12" s="58"/>
    </row>
    <row r="13" spans="2:13" ht="30" customHeight="1" x14ac:dyDescent="0.25">
      <c r="B13" s="156" t="s">
        <v>113</v>
      </c>
      <c r="C13" s="157"/>
      <c r="D13" s="158"/>
      <c r="E13" s="43" t="s">
        <v>114</v>
      </c>
      <c r="F13" s="92">
        <f>F14</f>
        <v>72271</v>
      </c>
      <c r="G13" s="72">
        <v>0</v>
      </c>
      <c r="H13" s="72">
        <f>H14</f>
        <v>32946.959999999999</v>
      </c>
      <c r="I13" s="72">
        <f>H13/F13*100</f>
        <v>45.588078205642653</v>
      </c>
      <c r="J13" s="60"/>
      <c r="K13" s="58"/>
      <c r="L13" s="58"/>
      <c r="M13" s="58"/>
    </row>
    <row r="14" spans="2:13" x14ac:dyDescent="0.25">
      <c r="B14" s="97"/>
      <c r="C14" s="98">
        <v>32</v>
      </c>
      <c r="D14" s="99"/>
      <c r="E14" s="43" t="s">
        <v>94</v>
      </c>
      <c r="F14" s="92">
        <v>72271</v>
      </c>
      <c r="G14" s="72">
        <v>0</v>
      </c>
      <c r="H14" s="72">
        <f>H15+H16+H17+H18+H19+H20+H21+H22+H23+H24+H25+H26+H27+H28+H29+H30+H31+H32</f>
        <v>32946.959999999999</v>
      </c>
      <c r="I14" s="72">
        <f>H14/F14*100</f>
        <v>45.588078205642653</v>
      </c>
      <c r="J14" s="60"/>
      <c r="K14" s="58"/>
      <c r="L14" s="58"/>
      <c r="M14" s="58"/>
    </row>
    <row r="15" spans="2:13" x14ac:dyDescent="0.25">
      <c r="B15" s="100"/>
      <c r="C15" s="101"/>
      <c r="D15" s="102">
        <v>3211</v>
      </c>
      <c r="E15" s="18" t="s">
        <v>60</v>
      </c>
      <c r="F15" s="93">
        <v>0</v>
      </c>
      <c r="G15" s="75">
        <v>0</v>
      </c>
      <c r="H15" s="75">
        <v>1027.1300000000001</v>
      </c>
      <c r="I15" s="75">
        <v>0</v>
      </c>
      <c r="J15" s="60"/>
      <c r="K15" s="58"/>
      <c r="L15" s="58"/>
      <c r="M15" s="58"/>
    </row>
    <row r="16" spans="2:13" x14ac:dyDescent="0.25">
      <c r="B16" s="100"/>
      <c r="C16" s="101" t="s">
        <v>48</v>
      </c>
      <c r="D16" s="102">
        <v>3213</v>
      </c>
      <c r="E16" s="44" t="s">
        <v>95</v>
      </c>
      <c r="F16" s="93">
        <v>0</v>
      </c>
      <c r="G16" s="75">
        <v>0</v>
      </c>
      <c r="H16" s="75">
        <v>927.14</v>
      </c>
      <c r="I16" s="75">
        <v>0</v>
      </c>
      <c r="J16" s="60"/>
      <c r="K16" s="58"/>
      <c r="L16" s="58"/>
      <c r="M16" s="58"/>
    </row>
    <row r="17" spans="2:13" x14ac:dyDescent="0.25">
      <c r="B17" s="100"/>
      <c r="C17" s="101"/>
      <c r="D17" s="102">
        <v>3214</v>
      </c>
      <c r="E17" s="44" t="s">
        <v>96</v>
      </c>
      <c r="F17" s="93">
        <v>0</v>
      </c>
      <c r="G17" s="75">
        <v>0</v>
      </c>
      <c r="H17" s="75">
        <v>0</v>
      </c>
      <c r="I17" s="75">
        <v>0</v>
      </c>
      <c r="J17" s="60"/>
      <c r="K17" s="58"/>
      <c r="L17" s="58"/>
      <c r="M17" s="58"/>
    </row>
    <row r="18" spans="2:13" x14ac:dyDescent="0.25">
      <c r="B18" s="100"/>
      <c r="C18" s="101"/>
      <c r="D18" s="102">
        <v>3221</v>
      </c>
      <c r="E18" s="44" t="s">
        <v>64</v>
      </c>
      <c r="F18" s="93">
        <v>0</v>
      </c>
      <c r="G18" s="75">
        <v>0</v>
      </c>
      <c r="H18" s="75">
        <v>4510.51</v>
      </c>
      <c r="I18" s="75">
        <v>0</v>
      </c>
      <c r="J18" s="60"/>
      <c r="K18" s="58"/>
      <c r="L18" s="58"/>
      <c r="M18" s="58"/>
    </row>
    <row r="19" spans="2:13" x14ac:dyDescent="0.25">
      <c r="B19" s="100"/>
      <c r="C19" s="101"/>
      <c r="D19" s="102">
        <v>3222</v>
      </c>
      <c r="E19" s="44" t="s">
        <v>65</v>
      </c>
      <c r="F19" s="93">
        <v>0</v>
      </c>
      <c r="G19" s="75">
        <v>0</v>
      </c>
      <c r="H19" s="75">
        <v>1905.04</v>
      </c>
      <c r="I19" s="75">
        <v>0</v>
      </c>
      <c r="J19" s="60"/>
      <c r="K19" s="58"/>
      <c r="L19" s="58"/>
      <c r="M19" s="58"/>
    </row>
    <row r="20" spans="2:13" x14ac:dyDescent="0.25">
      <c r="B20" s="100"/>
      <c r="C20" s="101"/>
      <c r="D20" s="102">
        <v>3223</v>
      </c>
      <c r="E20" s="44" t="s">
        <v>66</v>
      </c>
      <c r="F20" s="93">
        <v>0</v>
      </c>
      <c r="G20" s="75">
        <v>0</v>
      </c>
      <c r="H20" s="75">
        <v>4270.07</v>
      </c>
      <c r="I20" s="75">
        <v>0</v>
      </c>
      <c r="J20" s="60"/>
      <c r="K20" s="58"/>
      <c r="L20" s="58"/>
      <c r="M20" s="58"/>
    </row>
    <row r="21" spans="2:13" x14ac:dyDescent="0.25">
      <c r="B21" s="100"/>
      <c r="C21" s="101"/>
      <c r="D21" s="102">
        <v>3224</v>
      </c>
      <c r="E21" s="44" t="s">
        <v>148</v>
      </c>
      <c r="F21" s="93">
        <v>0</v>
      </c>
      <c r="G21" s="75">
        <v>0</v>
      </c>
      <c r="H21" s="75">
        <v>824.03</v>
      </c>
      <c r="I21" s="75">
        <v>0</v>
      </c>
      <c r="J21" s="60"/>
      <c r="K21" s="58"/>
      <c r="L21" s="58"/>
      <c r="M21" s="58"/>
    </row>
    <row r="22" spans="2:13" x14ac:dyDescent="0.25">
      <c r="B22" s="100"/>
      <c r="C22" s="101"/>
      <c r="D22" s="102">
        <v>3225</v>
      </c>
      <c r="E22" s="44" t="s">
        <v>68</v>
      </c>
      <c r="F22" s="93">
        <v>0</v>
      </c>
      <c r="G22" s="75">
        <v>0</v>
      </c>
      <c r="H22" s="75">
        <v>715.38</v>
      </c>
      <c r="I22" s="75">
        <v>0</v>
      </c>
      <c r="J22" s="60"/>
      <c r="K22" s="58"/>
      <c r="L22" s="58"/>
      <c r="M22" s="58"/>
    </row>
    <row r="23" spans="2:13" x14ac:dyDescent="0.25">
      <c r="B23" s="100"/>
      <c r="C23" s="101"/>
      <c r="D23" s="102">
        <v>3227</v>
      </c>
      <c r="E23" s="44" t="s">
        <v>149</v>
      </c>
      <c r="F23" s="93">
        <v>0</v>
      </c>
      <c r="G23" s="75">
        <v>0</v>
      </c>
      <c r="H23" s="75">
        <v>272.10000000000002</v>
      </c>
      <c r="I23" s="75">
        <v>0</v>
      </c>
      <c r="J23" s="60"/>
      <c r="K23" s="58"/>
      <c r="L23" s="58"/>
      <c r="M23" s="58"/>
    </row>
    <row r="24" spans="2:13" x14ac:dyDescent="0.25">
      <c r="B24" s="100"/>
      <c r="C24" s="101"/>
      <c r="D24" s="102">
        <v>3231</v>
      </c>
      <c r="E24" s="44" t="s">
        <v>150</v>
      </c>
      <c r="F24" s="93">
        <v>0</v>
      </c>
      <c r="G24" s="75">
        <v>0</v>
      </c>
      <c r="H24" s="75">
        <v>2069.65</v>
      </c>
      <c r="I24" s="75">
        <v>0</v>
      </c>
      <c r="J24" s="60"/>
      <c r="K24" s="58"/>
      <c r="L24" s="58"/>
      <c r="M24" s="58"/>
    </row>
    <row r="25" spans="2:13" x14ac:dyDescent="0.25">
      <c r="B25" s="100"/>
      <c r="C25" s="101"/>
      <c r="D25" s="102">
        <v>3232</v>
      </c>
      <c r="E25" s="103" t="s">
        <v>174</v>
      </c>
      <c r="F25" s="93">
        <v>0</v>
      </c>
      <c r="G25" s="75">
        <v>0</v>
      </c>
      <c r="H25" s="75">
        <v>0</v>
      </c>
      <c r="I25" s="75">
        <v>0</v>
      </c>
      <c r="J25" s="60"/>
      <c r="K25" s="58"/>
      <c r="L25" s="58"/>
      <c r="M25" s="58"/>
    </row>
    <row r="26" spans="2:13" x14ac:dyDescent="0.25">
      <c r="B26" s="100"/>
      <c r="C26" s="101"/>
      <c r="D26" s="102">
        <v>3233</v>
      </c>
      <c r="E26" s="44" t="s">
        <v>73</v>
      </c>
      <c r="F26" s="93">
        <v>0</v>
      </c>
      <c r="G26" s="75">
        <v>0</v>
      </c>
      <c r="H26" s="75">
        <v>443.75</v>
      </c>
      <c r="I26" s="75">
        <v>0</v>
      </c>
      <c r="J26" s="60"/>
      <c r="K26" s="58"/>
      <c r="L26" s="58"/>
      <c r="M26" s="58"/>
    </row>
    <row r="27" spans="2:13" x14ac:dyDescent="0.25">
      <c r="B27" s="100"/>
      <c r="C27" s="101"/>
      <c r="D27" s="102">
        <v>3234</v>
      </c>
      <c r="E27" s="44" t="s">
        <v>74</v>
      </c>
      <c r="F27" s="93">
        <v>0</v>
      </c>
      <c r="G27" s="75">
        <v>0</v>
      </c>
      <c r="H27" s="75">
        <v>1985.37</v>
      </c>
      <c r="I27" s="75">
        <v>0</v>
      </c>
      <c r="J27" s="60"/>
      <c r="K27" s="58"/>
      <c r="L27" s="58"/>
      <c r="M27" s="58"/>
    </row>
    <row r="28" spans="2:13" x14ac:dyDescent="0.25">
      <c r="B28" s="100"/>
      <c r="C28" s="101"/>
      <c r="D28" s="102">
        <v>3236</v>
      </c>
      <c r="E28" s="44" t="s">
        <v>75</v>
      </c>
      <c r="F28" s="93">
        <v>0</v>
      </c>
      <c r="G28" s="75">
        <v>0</v>
      </c>
      <c r="H28" s="75">
        <v>5625.34</v>
      </c>
      <c r="I28" s="75">
        <v>0</v>
      </c>
      <c r="J28" s="60"/>
      <c r="K28" s="58"/>
      <c r="L28" s="58"/>
      <c r="M28" s="58"/>
    </row>
    <row r="29" spans="2:13" x14ac:dyDescent="0.25">
      <c r="B29" s="100"/>
      <c r="C29" s="101"/>
      <c r="D29" s="102">
        <v>3237</v>
      </c>
      <c r="E29" s="44" t="s">
        <v>104</v>
      </c>
      <c r="F29" s="93">
        <v>0</v>
      </c>
      <c r="G29" s="75">
        <v>0</v>
      </c>
      <c r="H29" s="75">
        <v>0</v>
      </c>
      <c r="I29" s="75">
        <v>0</v>
      </c>
      <c r="J29" s="60"/>
      <c r="K29" s="58"/>
      <c r="L29" s="58"/>
      <c r="M29" s="58"/>
    </row>
    <row r="30" spans="2:13" x14ac:dyDescent="0.25">
      <c r="B30" s="100"/>
      <c r="C30" s="101"/>
      <c r="D30" s="102">
        <v>3238</v>
      </c>
      <c r="E30" s="44" t="s">
        <v>97</v>
      </c>
      <c r="F30" s="93">
        <v>0</v>
      </c>
      <c r="G30" s="75">
        <v>0</v>
      </c>
      <c r="H30" s="75">
        <v>4732.1400000000003</v>
      </c>
      <c r="I30" s="75">
        <v>0</v>
      </c>
      <c r="J30" s="60"/>
      <c r="K30" s="58"/>
      <c r="L30" s="58"/>
      <c r="M30" s="58"/>
    </row>
    <row r="31" spans="2:13" x14ac:dyDescent="0.25">
      <c r="B31" s="100"/>
      <c r="C31" s="101"/>
      <c r="D31" s="102">
        <v>3239</v>
      </c>
      <c r="E31" s="44" t="s">
        <v>78</v>
      </c>
      <c r="F31" s="93">
        <v>0</v>
      </c>
      <c r="G31" s="75">
        <v>0</v>
      </c>
      <c r="H31" s="75">
        <v>3051.28</v>
      </c>
      <c r="I31" s="75">
        <v>0</v>
      </c>
      <c r="J31" s="60"/>
      <c r="K31" s="58"/>
      <c r="L31" s="58"/>
      <c r="M31" s="58"/>
    </row>
    <row r="32" spans="2:13" x14ac:dyDescent="0.25">
      <c r="B32" s="100"/>
      <c r="C32" s="101"/>
      <c r="D32" s="102">
        <v>3292</v>
      </c>
      <c r="E32" s="44" t="s">
        <v>170</v>
      </c>
      <c r="F32" s="93">
        <v>0</v>
      </c>
      <c r="G32" s="75">
        <v>0</v>
      </c>
      <c r="H32" s="75">
        <v>588.03</v>
      </c>
      <c r="I32" s="75">
        <v>0</v>
      </c>
      <c r="J32" s="60"/>
      <c r="K32" s="58"/>
      <c r="L32" s="58"/>
      <c r="M32" s="58"/>
    </row>
    <row r="33" spans="2:13" x14ac:dyDescent="0.25">
      <c r="B33" s="100" t="s">
        <v>17</v>
      </c>
      <c r="C33" s="101"/>
      <c r="D33" s="102"/>
      <c r="E33" s="44"/>
      <c r="F33" s="93"/>
      <c r="G33" s="75"/>
      <c r="H33" s="75"/>
      <c r="I33" s="75"/>
      <c r="J33" s="60"/>
      <c r="K33" s="58"/>
      <c r="L33" s="58"/>
      <c r="M33" s="58"/>
    </row>
    <row r="34" spans="2:13" ht="27.6" customHeight="1" x14ac:dyDescent="0.25">
      <c r="B34" s="156" t="s">
        <v>154</v>
      </c>
      <c r="C34" s="157"/>
      <c r="D34" s="158"/>
      <c r="E34" s="43" t="s">
        <v>115</v>
      </c>
      <c r="F34" s="92">
        <f>F35</f>
        <v>8800</v>
      </c>
      <c r="G34" s="72">
        <v>0</v>
      </c>
      <c r="H34" s="72">
        <v>0</v>
      </c>
      <c r="I34" s="72">
        <f>H34/F34*100</f>
        <v>0</v>
      </c>
      <c r="J34" s="59"/>
      <c r="K34" s="58"/>
      <c r="L34" s="58"/>
      <c r="M34" s="58"/>
    </row>
    <row r="35" spans="2:13" ht="26.45" customHeight="1" x14ac:dyDescent="0.25">
      <c r="B35" s="156" t="s">
        <v>113</v>
      </c>
      <c r="C35" s="157"/>
      <c r="D35" s="158"/>
      <c r="E35" s="43" t="s">
        <v>114</v>
      </c>
      <c r="F35" s="92">
        <f>F36</f>
        <v>8800</v>
      </c>
      <c r="G35" s="72">
        <v>0</v>
      </c>
      <c r="H35" s="72">
        <v>0</v>
      </c>
      <c r="I35" s="72">
        <f>H35/F35*100</f>
        <v>0</v>
      </c>
      <c r="J35" s="59"/>
      <c r="K35" s="58"/>
      <c r="L35" s="58"/>
      <c r="M35" s="58"/>
    </row>
    <row r="36" spans="2:13" ht="30" customHeight="1" x14ac:dyDescent="0.25">
      <c r="B36" s="97" t="s">
        <v>48</v>
      </c>
      <c r="C36" s="98">
        <v>42</v>
      </c>
      <c r="D36" s="102"/>
      <c r="E36" s="43" t="s">
        <v>83</v>
      </c>
      <c r="F36" s="92">
        <v>8800</v>
      </c>
      <c r="G36" s="72">
        <v>0</v>
      </c>
      <c r="H36" s="72">
        <v>0</v>
      </c>
      <c r="I36" s="72">
        <f>H36/F36*100</f>
        <v>0</v>
      </c>
      <c r="J36" s="59"/>
      <c r="K36" s="58"/>
      <c r="L36" s="58"/>
      <c r="M36" s="58"/>
    </row>
    <row r="37" spans="2:13" x14ac:dyDescent="0.25">
      <c r="B37" s="97"/>
      <c r="C37" s="101"/>
      <c r="D37" s="102">
        <v>4221</v>
      </c>
      <c r="E37" s="103" t="s">
        <v>142</v>
      </c>
      <c r="F37" s="93">
        <v>0</v>
      </c>
      <c r="G37" s="75">
        <v>0</v>
      </c>
      <c r="H37" s="75">
        <v>0</v>
      </c>
      <c r="I37" s="75">
        <v>0</v>
      </c>
      <c r="J37" s="59"/>
      <c r="K37" s="58"/>
      <c r="L37" s="58"/>
      <c r="M37" s="58"/>
    </row>
    <row r="38" spans="2:13" x14ac:dyDescent="0.25">
      <c r="B38" s="97"/>
      <c r="C38" s="101"/>
      <c r="D38" s="102">
        <v>4223</v>
      </c>
      <c r="E38" s="103" t="s">
        <v>172</v>
      </c>
      <c r="F38" s="93">
        <v>0</v>
      </c>
      <c r="G38" s="75">
        <v>0</v>
      </c>
      <c r="H38" s="75">
        <v>0</v>
      </c>
      <c r="I38" s="75">
        <v>0</v>
      </c>
      <c r="J38" s="59"/>
      <c r="K38" s="58"/>
      <c r="L38" s="58"/>
      <c r="M38" s="58"/>
    </row>
    <row r="39" spans="2:13" x14ac:dyDescent="0.25">
      <c r="B39" s="100" t="s">
        <v>17</v>
      </c>
      <c r="C39" s="101"/>
      <c r="D39" s="102"/>
      <c r="E39" s="44"/>
      <c r="F39" s="93"/>
      <c r="G39" s="75"/>
      <c r="H39" s="75"/>
      <c r="I39" s="75"/>
      <c r="J39" s="59"/>
      <c r="K39" s="58"/>
      <c r="L39" s="58"/>
      <c r="M39" s="58"/>
    </row>
    <row r="40" spans="2:13" ht="27" customHeight="1" x14ac:dyDescent="0.25">
      <c r="B40" s="156" t="s">
        <v>116</v>
      </c>
      <c r="C40" s="157"/>
      <c r="D40" s="158"/>
      <c r="E40" s="43" t="s">
        <v>117</v>
      </c>
      <c r="F40" s="92">
        <f>F41+F74+F78+F92+F98+F103</f>
        <v>516850</v>
      </c>
      <c r="G40" s="72">
        <v>0</v>
      </c>
      <c r="H40" s="72">
        <f>H41+H74+H78+H82+H87+H92+H98+H103</f>
        <v>275818.55</v>
      </c>
      <c r="I40" s="72">
        <f>H40/F40*100</f>
        <v>53.365299409886816</v>
      </c>
      <c r="J40" s="60"/>
      <c r="K40" s="58"/>
      <c r="L40" s="58"/>
      <c r="M40" s="58"/>
    </row>
    <row r="41" spans="2:13" ht="26.45" customHeight="1" x14ac:dyDescent="0.25">
      <c r="B41" s="156" t="s">
        <v>119</v>
      </c>
      <c r="C41" s="157"/>
      <c r="D41" s="158"/>
      <c r="E41" s="43" t="s">
        <v>155</v>
      </c>
      <c r="F41" s="92">
        <f>F42+F47+F61+F69</f>
        <v>162600</v>
      </c>
      <c r="G41" s="72">
        <v>0</v>
      </c>
      <c r="H41" s="72">
        <f>H42+H47+H61+H69</f>
        <v>101692.42</v>
      </c>
      <c r="I41" s="72">
        <f>H41/F41*100</f>
        <v>62.541463714637146</v>
      </c>
      <c r="J41" s="60"/>
      <c r="K41" s="58"/>
      <c r="L41" s="58"/>
      <c r="M41" s="58"/>
    </row>
    <row r="42" spans="2:13" ht="17.45" customHeight="1" x14ac:dyDescent="0.25">
      <c r="B42" s="156" t="s">
        <v>106</v>
      </c>
      <c r="C42" s="157"/>
      <c r="D42" s="158"/>
      <c r="E42" s="43" t="s">
        <v>118</v>
      </c>
      <c r="F42" s="92">
        <v>6400</v>
      </c>
      <c r="G42" s="72">
        <v>0</v>
      </c>
      <c r="H42" s="72">
        <f>H43</f>
        <v>11405.1</v>
      </c>
      <c r="I42" s="72">
        <f>H42/F42*100</f>
        <v>178.20468750000001</v>
      </c>
      <c r="J42" s="60"/>
      <c r="K42" s="58"/>
      <c r="L42" s="58"/>
      <c r="M42" s="58"/>
    </row>
    <row r="43" spans="2:13" x14ac:dyDescent="0.25">
      <c r="B43" s="97"/>
      <c r="C43" s="98">
        <v>32</v>
      </c>
      <c r="D43" s="99"/>
      <c r="E43" s="43" t="s">
        <v>94</v>
      </c>
      <c r="F43" s="92">
        <v>6400</v>
      </c>
      <c r="G43" s="72">
        <v>0</v>
      </c>
      <c r="H43" s="72">
        <f>H44+H45</f>
        <v>11405.1</v>
      </c>
      <c r="I43" s="72">
        <f>H43/F43*100</f>
        <v>178.20468750000001</v>
      </c>
      <c r="J43" s="60"/>
      <c r="K43" s="58"/>
      <c r="L43" s="58"/>
      <c r="M43" s="58"/>
    </row>
    <row r="44" spans="2:13" x14ac:dyDescent="0.25">
      <c r="B44" s="97"/>
      <c r="C44" s="98"/>
      <c r="D44" s="102">
        <v>3121</v>
      </c>
      <c r="E44" s="103" t="s">
        <v>56</v>
      </c>
      <c r="F44" s="93">
        <v>0</v>
      </c>
      <c r="G44" s="75"/>
      <c r="H44" s="75">
        <v>6600</v>
      </c>
      <c r="I44" s="75">
        <v>0</v>
      </c>
      <c r="J44" s="60"/>
      <c r="K44" s="58"/>
      <c r="L44" s="58"/>
      <c r="M44" s="58"/>
    </row>
    <row r="45" spans="2:13" x14ac:dyDescent="0.25">
      <c r="B45" s="100"/>
      <c r="C45" s="101"/>
      <c r="D45" s="102">
        <v>3237</v>
      </c>
      <c r="E45" s="103" t="s">
        <v>173</v>
      </c>
      <c r="F45" s="93">
        <v>0</v>
      </c>
      <c r="G45" s="75">
        <v>0</v>
      </c>
      <c r="H45" s="75">
        <v>4805.1000000000004</v>
      </c>
      <c r="I45" s="75">
        <v>0</v>
      </c>
      <c r="J45" s="60"/>
      <c r="K45" s="58"/>
      <c r="L45" s="58"/>
      <c r="M45" s="58"/>
    </row>
    <row r="46" spans="2:13" ht="14.45" customHeight="1" x14ac:dyDescent="0.25">
      <c r="B46" s="100" t="s">
        <v>17</v>
      </c>
      <c r="C46" s="98"/>
      <c r="D46" s="99"/>
      <c r="E46" s="95"/>
      <c r="F46" s="93"/>
      <c r="G46" s="75"/>
      <c r="H46" s="75"/>
      <c r="I46" s="75"/>
      <c r="J46" s="60"/>
      <c r="K46" s="58"/>
      <c r="L46" s="58"/>
      <c r="M46" s="58"/>
    </row>
    <row r="47" spans="2:13" ht="14.45" customHeight="1" x14ac:dyDescent="0.25">
      <c r="B47" s="159" t="s">
        <v>120</v>
      </c>
      <c r="C47" s="160"/>
      <c r="D47" s="161"/>
      <c r="E47" s="95" t="s">
        <v>121</v>
      </c>
      <c r="F47" s="92">
        <f>F48+F56</f>
        <v>146700</v>
      </c>
      <c r="G47" s="72">
        <v>0</v>
      </c>
      <c r="H47" s="72">
        <f>H48+H56+H58</f>
        <v>84727.099999999991</v>
      </c>
      <c r="I47" s="72">
        <f>H47/F47*100</f>
        <v>57.755351056578043</v>
      </c>
      <c r="J47" s="59"/>
      <c r="K47" s="58"/>
      <c r="L47" s="58"/>
      <c r="M47" s="58"/>
    </row>
    <row r="48" spans="2:13" ht="14.45" customHeight="1" x14ac:dyDescent="0.25">
      <c r="B48" s="104"/>
      <c r="C48" s="105">
        <v>32</v>
      </c>
      <c r="D48" s="95"/>
      <c r="E48" s="43" t="s">
        <v>94</v>
      </c>
      <c r="F48" s="92">
        <v>146000</v>
      </c>
      <c r="G48" s="72">
        <v>0</v>
      </c>
      <c r="H48" s="72">
        <f>H49+H50+H51+H52+H53+H54+H55</f>
        <v>84196.65</v>
      </c>
      <c r="I48" s="72">
        <f>H48/F48*100</f>
        <v>57.668938356164375</v>
      </c>
      <c r="J48" s="59"/>
      <c r="K48" s="58"/>
      <c r="L48" s="58"/>
      <c r="M48" s="58"/>
    </row>
    <row r="49" spans="2:13" ht="14.45" customHeight="1" x14ac:dyDescent="0.25">
      <c r="B49" s="104"/>
      <c r="C49" s="106"/>
      <c r="D49" s="103">
        <v>3221</v>
      </c>
      <c r="E49" s="103" t="s">
        <v>64</v>
      </c>
      <c r="F49" s="93">
        <v>0</v>
      </c>
      <c r="G49" s="75">
        <v>0</v>
      </c>
      <c r="H49" s="75">
        <v>15303.98</v>
      </c>
      <c r="I49" s="75">
        <v>0</v>
      </c>
      <c r="J49" s="59"/>
      <c r="K49" s="58"/>
      <c r="L49" s="58"/>
      <c r="M49" s="58"/>
    </row>
    <row r="50" spans="2:13" ht="14.45" customHeight="1" x14ac:dyDescent="0.25">
      <c r="B50" s="104"/>
      <c r="C50" s="106"/>
      <c r="D50" s="103">
        <v>3222</v>
      </c>
      <c r="E50" s="103" t="s">
        <v>65</v>
      </c>
      <c r="F50" s="93">
        <v>0</v>
      </c>
      <c r="G50" s="75">
        <v>0</v>
      </c>
      <c r="H50" s="75">
        <v>11759.26</v>
      </c>
      <c r="I50" s="75">
        <v>0</v>
      </c>
      <c r="J50" s="59"/>
      <c r="K50" s="58"/>
      <c r="L50" s="58"/>
      <c r="M50" s="58"/>
    </row>
    <row r="51" spans="2:13" ht="14.45" customHeight="1" x14ac:dyDescent="0.25">
      <c r="B51" s="104"/>
      <c r="C51" s="106"/>
      <c r="D51" s="103">
        <v>3223</v>
      </c>
      <c r="E51" s="103" t="s">
        <v>66</v>
      </c>
      <c r="F51" s="93">
        <v>0</v>
      </c>
      <c r="G51" s="75">
        <v>0</v>
      </c>
      <c r="H51" s="75">
        <v>4245.01</v>
      </c>
      <c r="I51" s="75">
        <v>0</v>
      </c>
      <c r="J51" s="59"/>
      <c r="K51" s="58"/>
      <c r="L51" s="58"/>
      <c r="M51" s="58"/>
    </row>
    <row r="52" spans="2:13" ht="14.45" customHeight="1" x14ac:dyDescent="0.25">
      <c r="B52" s="107"/>
      <c r="C52" s="106"/>
      <c r="D52" s="103">
        <v>3231</v>
      </c>
      <c r="E52" s="103" t="s">
        <v>137</v>
      </c>
      <c r="F52" s="93">
        <v>0</v>
      </c>
      <c r="G52" s="75">
        <v>0</v>
      </c>
      <c r="H52" s="75">
        <v>48816</v>
      </c>
      <c r="I52" s="75">
        <v>0</v>
      </c>
      <c r="J52" s="59"/>
      <c r="K52" s="58"/>
      <c r="L52" s="58"/>
      <c r="M52" s="58"/>
    </row>
    <row r="53" spans="2:13" ht="14.45" customHeight="1" x14ac:dyDescent="0.25">
      <c r="B53" s="107"/>
      <c r="C53" s="106"/>
      <c r="D53" s="103">
        <v>3232</v>
      </c>
      <c r="E53" s="103" t="s">
        <v>174</v>
      </c>
      <c r="F53" s="93">
        <v>0</v>
      </c>
      <c r="G53" s="75">
        <v>0</v>
      </c>
      <c r="H53" s="75">
        <v>1862.4</v>
      </c>
      <c r="I53" s="75">
        <v>0</v>
      </c>
      <c r="J53" s="59"/>
      <c r="K53" s="58"/>
      <c r="L53" s="58"/>
      <c r="M53" s="58"/>
    </row>
    <row r="54" spans="2:13" ht="14.45" customHeight="1" x14ac:dyDescent="0.25">
      <c r="B54" s="107"/>
      <c r="C54" s="106"/>
      <c r="D54" s="103">
        <v>3294</v>
      </c>
      <c r="E54" s="103" t="s">
        <v>101</v>
      </c>
      <c r="F54" s="93">
        <v>0</v>
      </c>
      <c r="G54" s="75">
        <v>0</v>
      </c>
      <c r="H54" s="75">
        <v>270</v>
      </c>
      <c r="I54" s="75">
        <v>0</v>
      </c>
      <c r="J54" s="59"/>
      <c r="K54" s="58"/>
      <c r="L54" s="58"/>
      <c r="M54" s="58"/>
    </row>
    <row r="55" spans="2:13" ht="14.45" customHeight="1" x14ac:dyDescent="0.25">
      <c r="B55" s="107"/>
      <c r="C55" s="106"/>
      <c r="D55" s="103">
        <v>3295</v>
      </c>
      <c r="E55" s="103" t="s">
        <v>87</v>
      </c>
      <c r="F55" s="93">
        <v>0</v>
      </c>
      <c r="G55" s="75">
        <v>0</v>
      </c>
      <c r="H55" s="75">
        <v>1940</v>
      </c>
      <c r="I55" s="75">
        <v>0</v>
      </c>
      <c r="J55" s="59"/>
      <c r="K55" s="58"/>
      <c r="L55" s="58"/>
      <c r="M55" s="58"/>
    </row>
    <row r="56" spans="2:13" ht="14.45" customHeight="1" x14ac:dyDescent="0.25">
      <c r="B56" s="107"/>
      <c r="C56" s="105">
        <v>34</v>
      </c>
      <c r="D56" s="95"/>
      <c r="E56" s="43" t="s">
        <v>98</v>
      </c>
      <c r="F56" s="92">
        <v>700</v>
      </c>
      <c r="G56" s="72">
        <v>0</v>
      </c>
      <c r="H56" s="72">
        <v>530.45000000000005</v>
      </c>
      <c r="I56" s="72">
        <v>0</v>
      </c>
      <c r="J56" s="59"/>
      <c r="K56" s="58"/>
      <c r="L56" s="58"/>
      <c r="M56" s="58"/>
    </row>
    <row r="57" spans="2:13" ht="14.45" customHeight="1" x14ac:dyDescent="0.25">
      <c r="B57" s="107"/>
      <c r="C57" s="106"/>
      <c r="D57" s="103">
        <v>3431</v>
      </c>
      <c r="E57" s="44" t="s">
        <v>82</v>
      </c>
      <c r="F57" s="93">
        <v>0</v>
      </c>
      <c r="G57" s="75">
        <v>0</v>
      </c>
      <c r="H57" s="75">
        <v>530.45000000000005</v>
      </c>
      <c r="I57" s="75">
        <v>0</v>
      </c>
      <c r="J57" s="59"/>
      <c r="K57" s="58"/>
      <c r="L57" s="58"/>
      <c r="M57" s="58"/>
    </row>
    <row r="58" spans="2:13" ht="24.6" customHeight="1" x14ac:dyDescent="0.25">
      <c r="B58" s="104"/>
      <c r="C58" s="105">
        <v>42</v>
      </c>
      <c r="D58" s="95"/>
      <c r="E58" s="95" t="s">
        <v>140</v>
      </c>
      <c r="F58" s="92">
        <v>0</v>
      </c>
      <c r="G58" s="72">
        <v>0</v>
      </c>
      <c r="H58" s="72">
        <v>0</v>
      </c>
      <c r="I58" s="72">
        <v>0</v>
      </c>
      <c r="J58" s="59"/>
      <c r="K58" s="58"/>
      <c r="L58" s="58"/>
      <c r="M58" s="58"/>
    </row>
    <row r="59" spans="2:13" ht="14.45" customHeight="1" x14ac:dyDescent="0.25">
      <c r="B59" s="107"/>
      <c r="C59" s="106"/>
      <c r="D59" s="103">
        <v>4241</v>
      </c>
      <c r="E59" s="103" t="s">
        <v>91</v>
      </c>
      <c r="F59" s="93">
        <v>0</v>
      </c>
      <c r="G59" s="75">
        <v>0</v>
      </c>
      <c r="H59" s="75">
        <v>0</v>
      </c>
      <c r="I59" s="75">
        <v>0</v>
      </c>
      <c r="J59" s="59"/>
      <c r="K59" s="58"/>
      <c r="L59" s="58"/>
      <c r="M59" s="58"/>
    </row>
    <row r="60" spans="2:13" ht="14.45" customHeight="1" x14ac:dyDescent="0.25">
      <c r="B60" s="100" t="s">
        <v>17</v>
      </c>
      <c r="C60" s="98"/>
      <c r="D60" s="99"/>
      <c r="E60" s="43"/>
      <c r="F60" s="93"/>
      <c r="G60" s="75"/>
      <c r="H60" s="75"/>
      <c r="I60" s="75"/>
      <c r="J60" s="59"/>
      <c r="K60" s="58"/>
      <c r="L60" s="58"/>
      <c r="M60" s="58"/>
    </row>
    <row r="61" spans="2:13" ht="21.6" customHeight="1" x14ac:dyDescent="0.25">
      <c r="B61" s="156" t="s">
        <v>122</v>
      </c>
      <c r="C61" s="157"/>
      <c r="D61" s="158"/>
      <c r="E61" s="43" t="s">
        <v>123</v>
      </c>
      <c r="F61" s="92">
        <v>4500</v>
      </c>
      <c r="G61" s="72">
        <v>0</v>
      </c>
      <c r="H61" s="72">
        <f>H62</f>
        <v>3351.74</v>
      </c>
      <c r="I61" s="72">
        <f>H61/F61*100</f>
        <v>74.483111111111114</v>
      </c>
      <c r="J61" s="60"/>
      <c r="K61" s="58"/>
      <c r="L61" s="58"/>
      <c r="M61" s="58"/>
    </row>
    <row r="62" spans="2:13" ht="19.149999999999999" customHeight="1" x14ac:dyDescent="0.25">
      <c r="B62" s="97"/>
      <c r="C62" s="98">
        <v>32</v>
      </c>
      <c r="D62" s="99"/>
      <c r="E62" s="43" t="s">
        <v>94</v>
      </c>
      <c r="F62" s="92">
        <v>4500</v>
      </c>
      <c r="G62" s="72">
        <v>0</v>
      </c>
      <c r="H62" s="72">
        <f>H63+H64+H65+H66+H67</f>
        <v>3351.74</v>
      </c>
      <c r="I62" s="72">
        <f>H62/F62*100</f>
        <v>74.483111111111114</v>
      </c>
      <c r="J62" s="60"/>
      <c r="K62" s="58"/>
      <c r="L62" s="58"/>
      <c r="M62" s="58"/>
    </row>
    <row r="63" spans="2:13" ht="19.149999999999999" customHeight="1" x14ac:dyDescent="0.25">
      <c r="B63" s="97"/>
      <c r="C63" s="101"/>
      <c r="D63" s="102">
        <v>3211</v>
      </c>
      <c r="E63" s="103" t="s">
        <v>60</v>
      </c>
      <c r="F63" s="93">
        <v>0</v>
      </c>
      <c r="G63" s="75">
        <v>0</v>
      </c>
      <c r="H63" s="75">
        <v>0</v>
      </c>
      <c r="I63" s="75">
        <v>0</v>
      </c>
      <c r="J63" s="60"/>
      <c r="K63" s="58"/>
      <c r="L63" s="58"/>
      <c r="M63" s="58"/>
    </row>
    <row r="64" spans="2:13" ht="19.149999999999999" customHeight="1" x14ac:dyDescent="0.25">
      <c r="B64" s="97"/>
      <c r="C64" s="101"/>
      <c r="D64" s="102">
        <v>3213</v>
      </c>
      <c r="E64" s="103" t="s">
        <v>95</v>
      </c>
      <c r="F64" s="93">
        <v>0</v>
      </c>
      <c r="G64" s="75">
        <v>0</v>
      </c>
      <c r="H64" s="75">
        <v>0</v>
      </c>
      <c r="I64" s="75">
        <v>0</v>
      </c>
      <c r="J64" s="60"/>
      <c r="K64" s="58"/>
      <c r="L64" s="58"/>
      <c r="M64" s="58"/>
    </row>
    <row r="65" spans="2:13" ht="19.149999999999999" customHeight="1" x14ac:dyDescent="0.25">
      <c r="B65" s="97"/>
      <c r="C65" s="101"/>
      <c r="D65" s="102">
        <v>3221</v>
      </c>
      <c r="E65" s="103" t="s">
        <v>64</v>
      </c>
      <c r="F65" s="93">
        <v>0</v>
      </c>
      <c r="G65" s="75">
        <v>0</v>
      </c>
      <c r="H65" s="75">
        <v>0</v>
      </c>
      <c r="I65" s="75">
        <v>0</v>
      </c>
      <c r="J65" s="60"/>
      <c r="K65" s="58"/>
      <c r="L65" s="58"/>
      <c r="M65" s="58"/>
    </row>
    <row r="66" spans="2:13" ht="19.149999999999999" customHeight="1" x14ac:dyDescent="0.25">
      <c r="B66" s="97"/>
      <c r="C66" s="101"/>
      <c r="D66" s="102">
        <v>3231</v>
      </c>
      <c r="E66" s="103" t="s">
        <v>137</v>
      </c>
      <c r="F66" s="93">
        <v>0</v>
      </c>
      <c r="G66" s="75">
        <v>0</v>
      </c>
      <c r="H66" s="75">
        <v>2750</v>
      </c>
      <c r="I66" s="75">
        <v>0</v>
      </c>
      <c r="J66" s="60"/>
      <c r="K66" s="58"/>
      <c r="L66" s="58"/>
      <c r="M66" s="58"/>
    </row>
    <row r="67" spans="2:13" ht="19.149999999999999" customHeight="1" x14ac:dyDescent="0.25">
      <c r="B67" s="97"/>
      <c r="C67" s="101"/>
      <c r="D67" s="102">
        <v>3299</v>
      </c>
      <c r="E67" s="103" t="s">
        <v>181</v>
      </c>
      <c r="F67" s="93">
        <v>0</v>
      </c>
      <c r="G67" s="75">
        <v>0</v>
      </c>
      <c r="H67" s="75">
        <v>601.74</v>
      </c>
      <c r="I67" s="75">
        <v>0</v>
      </c>
      <c r="J67" s="60"/>
      <c r="K67" s="58"/>
      <c r="L67" s="58"/>
      <c r="M67" s="58"/>
    </row>
    <row r="68" spans="2:13" ht="16.899999999999999" customHeight="1" x14ac:dyDescent="0.25">
      <c r="B68" s="100"/>
      <c r="C68" s="101"/>
      <c r="D68" s="102" t="s">
        <v>48</v>
      </c>
      <c r="E68" s="103" t="s">
        <v>48</v>
      </c>
      <c r="F68" s="93" t="s">
        <v>48</v>
      </c>
      <c r="G68" s="75" t="s">
        <v>48</v>
      </c>
      <c r="H68" s="75" t="s">
        <v>48</v>
      </c>
      <c r="I68" s="75" t="s">
        <v>48</v>
      </c>
      <c r="J68" s="59"/>
      <c r="K68" s="58"/>
      <c r="L68" s="58"/>
      <c r="M68" s="58"/>
    </row>
    <row r="69" spans="2:13" x14ac:dyDescent="0.25">
      <c r="B69" s="156" t="s">
        <v>144</v>
      </c>
      <c r="C69" s="157"/>
      <c r="D69" s="158"/>
      <c r="E69" s="43" t="s">
        <v>143</v>
      </c>
      <c r="F69" s="92">
        <v>5000</v>
      </c>
      <c r="G69" s="72">
        <v>0</v>
      </c>
      <c r="H69" s="72">
        <f>H70</f>
        <v>2208.48</v>
      </c>
      <c r="I69" s="72">
        <f>H69/F69*100</f>
        <v>44.169599999999996</v>
      </c>
      <c r="J69" s="59"/>
      <c r="K69" s="58"/>
      <c r="L69" s="58"/>
      <c r="M69" s="58"/>
    </row>
    <row r="70" spans="2:13" x14ac:dyDescent="0.25">
      <c r="B70" s="97"/>
      <c r="C70" s="98">
        <v>32</v>
      </c>
      <c r="D70" s="99"/>
      <c r="E70" s="43" t="s">
        <v>94</v>
      </c>
      <c r="F70" s="92">
        <v>5000</v>
      </c>
      <c r="G70" s="72">
        <v>0</v>
      </c>
      <c r="H70" s="72">
        <f>H71+H72</f>
        <v>2208.48</v>
      </c>
      <c r="I70" s="72">
        <f>H70/F70*100</f>
        <v>44.169599999999996</v>
      </c>
      <c r="J70" s="59"/>
      <c r="K70" s="58"/>
      <c r="L70" s="58"/>
      <c r="M70" s="58"/>
    </row>
    <row r="71" spans="2:13" x14ac:dyDescent="0.25">
      <c r="B71" s="100"/>
      <c r="C71" s="101"/>
      <c r="D71" s="102">
        <v>3221</v>
      </c>
      <c r="E71" s="103" t="s">
        <v>99</v>
      </c>
      <c r="F71" s="93">
        <v>0</v>
      </c>
      <c r="G71" s="75">
        <v>0</v>
      </c>
      <c r="H71" s="75">
        <v>2208.48</v>
      </c>
      <c r="I71" s="75">
        <v>0</v>
      </c>
      <c r="J71" s="59"/>
      <c r="K71" s="58"/>
      <c r="L71" s="58"/>
      <c r="M71" s="58"/>
    </row>
    <row r="72" spans="2:13" x14ac:dyDescent="0.25">
      <c r="B72" s="100"/>
      <c r="C72" s="101"/>
      <c r="D72" s="102">
        <v>3237</v>
      </c>
      <c r="E72" s="103" t="s">
        <v>180</v>
      </c>
      <c r="F72" s="93">
        <v>0</v>
      </c>
      <c r="G72" s="75">
        <v>0</v>
      </c>
      <c r="H72" s="75">
        <v>0</v>
      </c>
      <c r="I72" s="75">
        <v>0</v>
      </c>
      <c r="J72" s="59"/>
      <c r="K72" s="58"/>
      <c r="L72" s="58"/>
      <c r="M72" s="58"/>
    </row>
    <row r="73" spans="2:13" x14ac:dyDescent="0.25">
      <c r="B73" s="107" t="s">
        <v>17</v>
      </c>
      <c r="C73" s="106"/>
      <c r="D73" s="103"/>
      <c r="E73" s="103"/>
      <c r="F73" s="93"/>
      <c r="G73" s="75"/>
      <c r="H73" s="75" t="s">
        <v>48</v>
      </c>
      <c r="I73" s="75"/>
      <c r="J73" s="60"/>
      <c r="K73" s="58"/>
      <c r="L73" s="58"/>
      <c r="M73" s="58"/>
    </row>
    <row r="74" spans="2:13" ht="31.9" customHeight="1" x14ac:dyDescent="0.25">
      <c r="B74" s="159" t="s">
        <v>166</v>
      </c>
      <c r="C74" s="165"/>
      <c r="D74" s="166"/>
      <c r="E74" s="108" t="s">
        <v>165</v>
      </c>
      <c r="F74" s="92">
        <v>1000</v>
      </c>
      <c r="G74" s="72">
        <v>0</v>
      </c>
      <c r="H74" s="72">
        <v>0</v>
      </c>
      <c r="I74" s="72">
        <f>H74/F74*100</f>
        <v>0</v>
      </c>
      <c r="J74" s="60"/>
      <c r="K74" s="58"/>
      <c r="L74" s="58"/>
      <c r="M74" s="58"/>
    </row>
    <row r="75" spans="2:13" x14ac:dyDescent="0.25">
      <c r="B75" s="159" t="s">
        <v>106</v>
      </c>
      <c r="C75" s="160"/>
      <c r="D75" s="161"/>
      <c r="E75" s="95" t="s">
        <v>118</v>
      </c>
      <c r="F75" s="92">
        <v>1000</v>
      </c>
      <c r="G75" s="75">
        <v>0</v>
      </c>
      <c r="H75" s="72">
        <v>0</v>
      </c>
      <c r="I75" s="72">
        <f>H75/F75*100</f>
        <v>0</v>
      </c>
      <c r="J75" s="60"/>
      <c r="K75" s="58"/>
      <c r="L75" s="58"/>
      <c r="M75" s="58"/>
    </row>
    <row r="76" spans="2:13" x14ac:dyDescent="0.25">
      <c r="B76" s="107"/>
      <c r="C76" s="105">
        <v>32</v>
      </c>
      <c r="D76" s="103"/>
      <c r="E76" s="43" t="s">
        <v>94</v>
      </c>
      <c r="F76" s="92">
        <v>1000</v>
      </c>
      <c r="G76" s="72">
        <v>0</v>
      </c>
      <c r="H76" s="72">
        <v>0</v>
      </c>
      <c r="I76" s="72">
        <f>H76/F76*100</f>
        <v>0</v>
      </c>
      <c r="J76" s="60"/>
      <c r="K76" s="58"/>
      <c r="L76" s="58"/>
      <c r="M76" s="58"/>
    </row>
    <row r="77" spans="2:13" x14ac:dyDescent="0.25">
      <c r="B77" s="107" t="s">
        <v>17</v>
      </c>
      <c r="C77" s="106"/>
      <c r="D77" s="103"/>
      <c r="E77" s="103"/>
      <c r="F77" s="93"/>
      <c r="G77" s="75"/>
      <c r="H77" s="75"/>
      <c r="I77" s="75"/>
      <c r="J77" s="60"/>
      <c r="K77" s="58"/>
      <c r="L77" s="58"/>
      <c r="M77" s="58"/>
    </row>
    <row r="78" spans="2:13" ht="23.45" customHeight="1" x14ac:dyDescent="0.25">
      <c r="B78" s="159" t="s">
        <v>199</v>
      </c>
      <c r="C78" s="160"/>
      <c r="D78" s="161"/>
      <c r="E78" s="95" t="s">
        <v>200</v>
      </c>
      <c r="F78" s="92">
        <v>5000</v>
      </c>
      <c r="G78" s="72">
        <v>0</v>
      </c>
      <c r="H78" s="72">
        <v>0</v>
      </c>
      <c r="I78" s="72">
        <f>H78/F78*100</f>
        <v>0</v>
      </c>
      <c r="J78" s="60"/>
      <c r="K78" s="58"/>
      <c r="L78" s="58"/>
      <c r="M78" s="58"/>
    </row>
    <row r="79" spans="2:13" x14ac:dyDescent="0.25">
      <c r="B79" s="159" t="s">
        <v>106</v>
      </c>
      <c r="C79" s="160"/>
      <c r="D79" s="161"/>
      <c r="E79" s="95" t="s">
        <v>118</v>
      </c>
      <c r="F79" s="92">
        <v>5000</v>
      </c>
      <c r="G79" s="72">
        <v>0</v>
      </c>
      <c r="H79" s="72">
        <v>0</v>
      </c>
      <c r="I79" s="72">
        <f>H79/F79*100</f>
        <v>0</v>
      </c>
      <c r="J79" s="60"/>
      <c r="K79" s="58"/>
      <c r="L79" s="58"/>
      <c r="M79" s="58"/>
    </row>
    <row r="80" spans="2:13" ht="31.9" customHeight="1" x14ac:dyDescent="0.25">
      <c r="B80" s="104"/>
      <c r="C80" s="105">
        <v>32</v>
      </c>
      <c r="D80" s="95" t="s">
        <v>48</v>
      </c>
      <c r="E80" s="43" t="s">
        <v>94</v>
      </c>
      <c r="F80" s="92">
        <v>5000</v>
      </c>
      <c r="G80" s="72">
        <v>0</v>
      </c>
      <c r="H80" s="72">
        <v>0</v>
      </c>
      <c r="I80" s="72">
        <v>0</v>
      </c>
      <c r="J80" s="60"/>
      <c r="K80" s="58"/>
      <c r="L80" s="58"/>
      <c r="M80" s="58"/>
    </row>
    <row r="81" spans="2:13" x14ac:dyDescent="0.25">
      <c r="B81" s="107" t="s">
        <v>17</v>
      </c>
      <c r="C81" s="106"/>
      <c r="D81" s="103" t="s">
        <v>48</v>
      </c>
      <c r="E81" s="103" t="s">
        <v>48</v>
      </c>
      <c r="F81" s="93" t="s">
        <v>48</v>
      </c>
      <c r="G81" s="75" t="s">
        <v>48</v>
      </c>
      <c r="H81" s="75" t="s">
        <v>48</v>
      </c>
      <c r="I81" s="75" t="s">
        <v>48</v>
      </c>
      <c r="J81" s="60"/>
      <c r="K81" s="58"/>
      <c r="L81" s="58"/>
      <c r="M81" s="58"/>
    </row>
    <row r="82" spans="2:13" x14ac:dyDescent="0.25">
      <c r="B82" s="159" t="s">
        <v>124</v>
      </c>
      <c r="C82" s="160"/>
      <c r="D82" s="161"/>
      <c r="E82" s="95" t="s">
        <v>203</v>
      </c>
      <c r="F82" s="92">
        <v>0</v>
      </c>
      <c r="G82" s="72">
        <v>0</v>
      </c>
      <c r="H82" s="72">
        <v>0</v>
      </c>
      <c r="I82" s="72">
        <v>0</v>
      </c>
      <c r="J82" s="60"/>
      <c r="K82" s="58"/>
      <c r="L82" s="58"/>
      <c r="M82" s="58"/>
    </row>
    <row r="83" spans="2:13" x14ac:dyDescent="0.25">
      <c r="B83" s="159" t="s">
        <v>106</v>
      </c>
      <c r="C83" s="160"/>
      <c r="D83" s="161"/>
      <c r="E83" s="95" t="s">
        <v>118</v>
      </c>
      <c r="F83" s="92">
        <v>0</v>
      </c>
      <c r="G83" s="72">
        <v>0</v>
      </c>
      <c r="H83" s="72">
        <v>0</v>
      </c>
      <c r="I83" s="72">
        <v>0</v>
      </c>
      <c r="J83" s="60"/>
      <c r="K83" s="58"/>
      <c r="L83" s="58"/>
      <c r="M83" s="58"/>
    </row>
    <row r="84" spans="2:13" ht="38.25" x14ac:dyDescent="0.25">
      <c r="B84" s="104"/>
      <c r="C84" s="105">
        <v>37</v>
      </c>
      <c r="D84" s="95" t="s">
        <v>48</v>
      </c>
      <c r="E84" s="42" t="s">
        <v>182</v>
      </c>
      <c r="F84" s="92">
        <v>0</v>
      </c>
      <c r="G84" s="72">
        <v>0</v>
      </c>
      <c r="H84" s="72">
        <v>0</v>
      </c>
      <c r="I84" s="72">
        <v>0</v>
      </c>
      <c r="J84" s="60"/>
      <c r="K84" s="58"/>
      <c r="L84" s="58"/>
      <c r="M84" s="58"/>
    </row>
    <row r="85" spans="2:13" x14ac:dyDescent="0.25">
      <c r="B85" s="107"/>
      <c r="C85" s="106"/>
      <c r="D85" s="6">
        <v>3722</v>
      </c>
      <c r="E85" s="6" t="s">
        <v>107</v>
      </c>
      <c r="F85" s="93">
        <v>0</v>
      </c>
      <c r="G85" s="75">
        <v>0</v>
      </c>
      <c r="H85" s="75">
        <v>0</v>
      </c>
      <c r="I85" s="75">
        <v>0</v>
      </c>
      <c r="J85" s="60"/>
      <c r="K85" s="58"/>
      <c r="L85" s="58"/>
      <c r="M85" s="58"/>
    </row>
    <row r="86" spans="2:13" x14ac:dyDescent="0.25">
      <c r="B86" s="107"/>
      <c r="C86" s="106"/>
      <c r="D86" s="103"/>
      <c r="E86" s="103"/>
      <c r="F86" s="93"/>
      <c r="G86" s="75"/>
      <c r="H86" s="75"/>
      <c r="I86" s="75"/>
      <c r="J86" s="60"/>
      <c r="K86" s="58"/>
      <c r="L86" s="58"/>
      <c r="M86" s="58"/>
    </row>
    <row r="87" spans="2:13" x14ac:dyDescent="0.25">
      <c r="B87" s="162" t="s">
        <v>202</v>
      </c>
      <c r="C87" s="163"/>
      <c r="D87" s="164"/>
      <c r="E87" s="95" t="s">
        <v>201</v>
      </c>
      <c r="F87" s="92">
        <v>0</v>
      </c>
      <c r="G87" s="72">
        <v>0</v>
      </c>
      <c r="H87" s="72">
        <v>2600</v>
      </c>
      <c r="I87" s="72">
        <v>0</v>
      </c>
      <c r="J87" s="60"/>
      <c r="K87" s="58"/>
      <c r="L87" s="58"/>
      <c r="M87" s="58"/>
    </row>
    <row r="88" spans="2:13" x14ac:dyDescent="0.25">
      <c r="B88" s="159" t="s">
        <v>106</v>
      </c>
      <c r="C88" s="160"/>
      <c r="D88" s="161"/>
      <c r="E88" s="43" t="s">
        <v>118</v>
      </c>
      <c r="F88" s="92">
        <v>0</v>
      </c>
      <c r="G88" s="72">
        <v>0</v>
      </c>
      <c r="H88" s="72">
        <v>2600</v>
      </c>
      <c r="I88" s="72">
        <v>0</v>
      </c>
      <c r="J88" s="60"/>
      <c r="K88" s="58"/>
      <c r="L88" s="58"/>
      <c r="M88" s="58"/>
    </row>
    <row r="89" spans="2:13" x14ac:dyDescent="0.25">
      <c r="B89" s="107"/>
      <c r="C89" s="105">
        <v>32</v>
      </c>
      <c r="D89" s="103"/>
      <c r="E89" s="43" t="s">
        <v>94</v>
      </c>
      <c r="F89" s="93">
        <v>0</v>
      </c>
      <c r="G89" s="75">
        <v>0</v>
      </c>
      <c r="H89" s="75">
        <v>2600</v>
      </c>
      <c r="I89" s="75">
        <v>0</v>
      </c>
      <c r="J89" s="60"/>
      <c r="K89" s="58"/>
      <c r="L89" s="58"/>
      <c r="M89" s="58"/>
    </row>
    <row r="90" spans="2:13" x14ac:dyDescent="0.25">
      <c r="B90" s="107"/>
      <c r="C90" s="106"/>
      <c r="D90" s="103">
        <v>3231</v>
      </c>
      <c r="E90" s="103" t="s">
        <v>137</v>
      </c>
      <c r="F90" s="93">
        <v>0</v>
      </c>
      <c r="G90" s="75">
        <v>0</v>
      </c>
      <c r="H90" s="75">
        <v>2600</v>
      </c>
      <c r="I90" s="75">
        <v>0</v>
      </c>
      <c r="J90" s="60"/>
      <c r="K90" s="58"/>
      <c r="L90" s="58"/>
      <c r="M90" s="58"/>
    </row>
    <row r="91" spans="2:13" x14ac:dyDescent="0.25">
      <c r="B91" s="107"/>
      <c r="C91" s="106"/>
      <c r="D91" s="103"/>
      <c r="E91" s="103"/>
      <c r="F91" s="93"/>
      <c r="G91" s="75"/>
      <c r="H91" s="75"/>
      <c r="I91" s="75"/>
      <c r="J91" s="60"/>
      <c r="K91" s="58"/>
      <c r="L91" s="58"/>
      <c r="M91" s="58"/>
    </row>
    <row r="92" spans="2:13" ht="25.9" customHeight="1" x14ac:dyDescent="0.25">
      <c r="B92" s="162" t="s">
        <v>169</v>
      </c>
      <c r="C92" s="163"/>
      <c r="D92" s="164"/>
      <c r="E92" s="109" t="s">
        <v>167</v>
      </c>
      <c r="F92" s="110">
        <v>2000</v>
      </c>
      <c r="G92" s="111">
        <v>0</v>
      </c>
      <c r="H92" s="111">
        <f>H93</f>
        <v>3352.38</v>
      </c>
      <c r="I92" s="111">
        <f>H92/F92*100</f>
        <v>167.619</v>
      </c>
      <c r="J92" s="60"/>
      <c r="K92" s="58"/>
      <c r="L92" s="58"/>
      <c r="M92" s="58"/>
    </row>
    <row r="93" spans="2:13" x14ac:dyDescent="0.25">
      <c r="B93" s="159" t="s">
        <v>106</v>
      </c>
      <c r="C93" s="160"/>
      <c r="D93" s="161"/>
      <c r="E93" s="43" t="s">
        <v>118</v>
      </c>
      <c r="F93" s="92">
        <v>2000</v>
      </c>
      <c r="G93" s="72">
        <v>0</v>
      </c>
      <c r="H93" s="72">
        <f>H94</f>
        <v>3352.38</v>
      </c>
      <c r="I93" s="72">
        <f>H93/F93*100</f>
        <v>167.619</v>
      </c>
      <c r="J93" s="60"/>
      <c r="K93" s="58"/>
      <c r="L93" s="58"/>
      <c r="M93" s="58"/>
    </row>
    <row r="94" spans="2:13" x14ac:dyDescent="0.25">
      <c r="B94" s="104"/>
      <c r="C94" s="105">
        <v>32</v>
      </c>
      <c r="D94" s="95"/>
      <c r="E94" s="95" t="s">
        <v>94</v>
      </c>
      <c r="F94" s="92">
        <v>2000</v>
      </c>
      <c r="G94" s="72">
        <v>0</v>
      </c>
      <c r="H94" s="72">
        <f>H95+H96</f>
        <v>3352.38</v>
      </c>
      <c r="I94" s="72">
        <f>H94/F94*100</f>
        <v>167.619</v>
      </c>
      <c r="J94" s="60"/>
      <c r="K94" s="58"/>
      <c r="L94" s="58"/>
      <c r="M94" s="58"/>
    </row>
    <row r="95" spans="2:13" x14ac:dyDescent="0.25">
      <c r="B95" s="104"/>
      <c r="C95" s="105"/>
      <c r="D95" s="103">
        <v>3221</v>
      </c>
      <c r="E95" s="103" t="s">
        <v>64</v>
      </c>
      <c r="F95" s="93">
        <v>0</v>
      </c>
      <c r="G95" s="75">
        <v>0</v>
      </c>
      <c r="H95" s="75">
        <v>1187.5</v>
      </c>
      <c r="I95" s="75">
        <v>0</v>
      </c>
      <c r="J95" s="60"/>
      <c r="K95" s="58"/>
      <c r="L95" s="58"/>
      <c r="M95" s="58"/>
    </row>
    <row r="96" spans="2:13" x14ac:dyDescent="0.25">
      <c r="B96" s="104"/>
      <c r="C96" s="105"/>
      <c r="D96" s="103">
        <v>3232</v>
      </c>
      <c r="E96" s="103" t="s">
        <v>174</v>
      </c>
      <c r="F96" s="93">
        <v>0</v>
      </c>
      <c r="G96" s="75">
        <v>0</v>
      </c>
      <c r="H96" s="75">
        <v>2164.88</v>
      </c>
      <c r="I96" s="75">
        <v>0</v>
      </c>
      <c r="J96" s="60"/>
      <c r="K96" s="58"/>
      <c r="L96" s="58"/>
      <c r="M96" s="58"/>
    </row>
    <row r="97" spans="2:13" x14ac:dyDescent="0.25">
      <c r="B97" s="107" t="s">
        <v>17</v>
      </c>
      <c r="C97" s="106"/>
      <c r="D97" s="103"/>
      <c r="E97" s="103"/>
      <c r="F97" s="93"/>
      <c r="G97" s="75"/>
      <c r="H97" s="75"/>
      <c r="I97" s="75"/>
      <c r="J97" s="60"/>
      <c r="K97" s="58"/>
      <c r="L97" s="58"/>
      <c r="M97" s="58"/>
    </row>
    <row r="98" spans="2:13" ht="30" customHeight="1" x14ac:dyDescent="0.25">
      <c r="B98" s="159" t="s">
        <v>168</v>
      </c>
      <c r="C98" s="165"/>
      <c r="D98" s="166"/>
      <c r="E98" s="95" t="s">
        <v>125</v>
      </c>
      <c r="F98" s="92">
        <f>F99</f>
        <v>2450</v>
      </c>
      <c r="G98" s="72">
        <v>0</v>
      </c>
      <c r="H98" s="72">
        <f>H99</f>
        <v>200</v>
      </c>
      <c r="I98" s="72">
        <f>H98/F98*100</f>
        <v>8.1632653061224492</v>
      </c>
      <c r="J98" s="60"/>
      <c r="K98" s="58"/>
      <c r="L98" s="58"/>
      <c r="M98" s="58"/>
    </row>
    <row r="99" spans="2:13" x14ac:dyDescent="0.25">
      <c r="B99" s="159" t="s">
        <v>105</v>
      </c>
      <c r="C99" s="160"/>
      <c r="D99" s="161"/>
      <c r="E99" s="95" t="s">
        <v>100</v>
      </c>
      <c r="F99" s="92">
        <f>F100</f>
        <v>2450</v>
      </c>
      <c r="G99" s="72">
        <v>0</v>
      </c>
      <c r="H99" s="72">
        <f>H100</f>
        <v>200</v>
      </c>
      <c r="I99" s="72">
        <f>H99/F99*100</f>
        <v>8.1632653061224492</v>
      </c>
      <c r="J99" s="60"/>
      <c r="K99" s="58"/>
      <c r="L99" s="58"/>
      <c r="M99" s="58"/>
    </row>
    <row r="100" spans="2:13" x14ac:dyDescent="0.25">
      <c r="B100" s="104"/>
      <c r="C100" s="105">
        <v>32</v>
      </c>
      <c r="D100" s="95"/>
      <c r="E100" s="95" t="s">
        <v>94</v>
      </c>
      <c r="F100" s="92">
        <v>2450</v>
      </c>
      <c r="G100" s="72">
        <v>0</v>
      </c>
      <c r="H100" s="72">
        <f>H101</f>
        <v>200</v>
      </c>
      <c r="I100" s="72">
        <f>H100/F100*100</f>
        <v>8.1632653061224492</v>
      </c>
      <c r="J100" s="60"/>
      <c r="K100" s="58"/>
      <c r="L100" s="58"/>
      <c r="M100" s="58"/>
    </row>
    <row r="101" spans="2:13" x14ac:dyDescent="0.25">
      <c r="B101" s="107"/>
      <c r="C101" s="106"/>
      <c r="D101" s="103">
        <v>3238</v>
      </c>
      <c r="E101" s="103" t="s">
        <v>97</v>
      </c>
      <c r="F101" s="93">
        <v>0</v>
      </c>
      <c r="G101" s="75">
        <v>0</v>
      </c>
      <c r="H101" s="75">
        <v>200</v>
      </c>
      <c r="I101" s="75">
        <v>0</v>
      </c>
      <c r="J101" s="60"/>
      <c r="K101" s="58"/>
      <c r="L101" s="58"/>
      <c r="M101" s="58"/>
    </row>
    <row r="102" spans="2:13" x14ac:dyDescent="0.25">
      <c r="B102" s="107" t="s">
        <v>17</v>
      </c>
      <c r="C102" s="106"/>
      <c r="D102" s="103" t="s">
        <v>48</v>
      </c>
      <c r="E102" s="103" t="s">
        <v>48</v>
      </c>
      <c r="F102" s="93" t="s">
        <v>48</v>
      </c>
      <c r="G102" s="75" t="s">
        <v>48</v>
      </c>
      <c r="H102" s="75" t="s">
        <v>48</v>
      </c>
      <c r="I102" s="75" t="s">
        <v>48</v>
      </c>
      <c r="J102" s="60"/>
      <c r="K102" s="58"/>
      <c r="L102" s="58"/>
      <c r="M102" s="58"/>
    </row>
    <row r="103" spans="2:13" ht="25.9" customHeight="1" x14ac:dyDescent="0.25">
      <c r="B103" s="159" t="s">
        <v>156</v>
      </c>
      <c r="C103" s="160"/>
      <c r="D103" s="161"/>
      <c r="E103" s="95" t="s">
        <v>194</v>
      </c>
      <c r="F103" s="92">
        <f>F109</f>
        <v>343800</v>
      </c>
      <c r="G103" s="72">
        <v>0</v>
      </c>
      <c r="H103" s="72">
        <f>H109+H107</f>
        <v>167973.75</v>
      </c>
      <c r="I103" s="72">
        <f>H103/F103*100</f>
        <v>48.857984293193716</v>
      </c>
      <c r="J103" s="60"/>
      <c r="K103" s="58"/>
      <c r="L103" s="58"/>
      <c r="M103" s="58"/>
    </row>
    <row r="104" spans="2:13" ht="25.9" customHeight="1" x14ac:dyDescent="0.25">
      <c r="B104" s="159" t="s">
        <v>106</v>
      </c>
      <c r="C104" s="160"/>
      <c r="D104" s="161"/>
      <c r="E104" s="43" t="s">
        <v>118</v>
      </c>
      <c r="F104" s="92">
        <v>0</v>
      </c>
      <c r="G104" s="72">
        <v>0</v>
      </c>
      <c r="H104" s="72">
        <v>0</v>
      </c>
      <c r="I104" s="72">
        <v>0</v>
      </c>
      <c r="J104" s="60"/>
      <c r="K104" s="58"/>
      <c r="L104" s="58"/>
      <c r="M104" s="58"/>
    </row>
    <row r="105" spans="2:13" ht="21.6" customHeight="1" x14ac:dyDescent="0.25">
      <c r="B105" s="104"/>
      <c r="C105" s="105">
        <v>31</v>
      </c>
      <c r="D105" s="95"/>
      <c r="E105" s="95" t="s">
        <v>138</v>
      </c>
      <c r="F105" s="92">
        <v>0</v>
      </c>
      <c r="G105" s="72">
        <v>0</v>
      </c>
      <c r="H105" s="72">
        <v>0</v>
      </c>
      <c r="I105" s="72">
        <v>0</v>
      </c>
      <c r="J105" s="60"/>
      <c r="K105" s="58"/>
      <c r="L105" s="58"/>
      <c r="M105" s="58"/>
    </row>
    <row r="106" spans="2:13" ht="19.149999999999999" customHeight="1" x14ac:dyDescent="0.25">
      <c r="B106" s="107"/>
      <c r="C106" s="106"/>
      <c r="D106" s="103">
        <v>3111</v>
      </c>
      <c r="E106" s="103" t="s">
        <v>145</v>
      </c>
      <c r="F106" s="93">
        <v>0</v>
      </c>
      <c r="G106" s="75">
        <v>0</v>
      </c>
      <c r="H106" s="75">
        <v>0</v>
      </c>
      <c r="I106" s="75">
        <v>0</v>
      </c>
      <c r="J106" s="60"/>
      <c r="K106" s="58"/>
      <c r="L106" s="58"/>
      <c r="M106" s="58"/>
    </row>
    <row r="107" spans="2:13" ht="18.600000000000001" customHeight="1" x14ac:dyDescent="0.25">
      <c r="B107" s="107"/>
      <c r="C107" s="106"/>
      <c r="D107" s="103">
        <v>3121</v>
      </c>
      <c r="E107" s="103" t="s">
        <v>56</v>
      </c>
      <c r="F107" s="93">
        <v>0</v>
      </c>
      <c r="G107" s="75">
        <v>0</v>
      </c>
      <c r="H107" s="75">
        <v>441.44</v>
      </c>
      <c r="I107" s="75">
        <v>0</v>
      </c>
      <c r="J107" s="60"/>
      <c r="K107" s="58"/>
      <c r="L107" s="58"/>
      <c r="M107" s="58"/>
    </row>
    <row r="108" spans="2:13" ht="12" customHeight="1" x14ac:dyDescent="0.25">
      <c r="B108" s="104"/>
      <c r="C108" s="105"/>
      <c r="D108" s="95"/>
      <c r="E108" s="95"/>
      <c r="F108" s="92"/>
      <c r="G108" s="72"/>
      <c r="H108" s="72"/>
      <c r="I108" s="72"/>
      <c r="J108" s="60"/>
      <c r="K108" s="58"/>
      <c r="L108" s="58"/>
      <c r="M108" s="58"/>
    </row>
    <row r="109" spans="2:13" ht="17.45" customHeight="1" x14ac:dyDescent="0.25">
      <c r="B109" s="159" t="s">
        <v>195</v>
      </c>
      <c r="C109" s="160"/>
      <c r="D109" s="161"/>
      <c r="E109" s="43" t="s">
        <v>196</v>
      </c>
      <c r="F109" s="92">
        <f>F110+F114</f>
        <v>343800</v>
      </c>
      <c r="G109" s="72">
        <v>0</v>
      </c>
      <c r="H109" s="72">
        <f>H110+H114</f>
        <v>167532.31</v>
      </c>
      <c r="I109" s="72">
        <f>H109/F109*100</f>
        <v>48.729584060500294</v>
      </c>
      <c r="J109" s="60"/>
      <c r="K109" s="58"/>
      <c r="L109" s="58"/>
      <c r="M109" s="58"/>
    </row>
    <row r="110" spans="2:13" ht="16.149999999999999" customHeight="1" x14ac:dyDescent="0.25">
      <c r="B110" s="104"/>
      <c r="C110" s="105">
        <v>31</v>
      </c>
      <c r="D110" s="95"/>
      <c r="E110" s="95" t="s">
        <v>138</v>
      </c>
      <c r="F110" s="92">
        <v>330800</v>
      </c>
      <c r="G110" s="72">
        <v>0</v>
      </c>
      <c r="H110" s="72">
        <f>H111+H112+H113</f>
        <v>164690.44</v>
      </c>
      <c r="I110" s="72">
        <f>H110/F110*100</f>
        <v>49.785501813784769</v>
      </c>
      <c r="J110" s="60"/>
      <c r="K110" s="58"/>
      <c r="L110" s="58"/>
      <c r="M110" s="58"/>
    </row>
    <row r="111" spans="2:13" ht="18" customHeight="1" x14ac:dyDescent="0.25">
      <c r="B111" s="107"/>
      <c r="C111" s="106"/>
      <c r="D111" s="103">
        <v>3111</v>
      </c>
      <c r="E111" s="103" t="s">
        <v>145</v>
      </c>
      <c r="F111" s="93">
        <v>0</v>
      </c>
      <c r="G111" s="75">
        <v>0</v>
      </c>
      <c r="H111" s="75">
        <v>139097.76</v>
      </c>
      <c r="I111" s="75">
        <v>0</v>
      </c>
      <c r="J111" s="60"/>
      <c r="K111" s="58"/>
      <c r="L111" s="58"/>
      <c r="M111" s="58"/>
    </row>
    <row r="112" spans="2:13" ht="15.6" customHeight="1" x14ac:dyDescent="0.25">
      <c r="B112" s="107"/>
      <c r="C112" s="106"/>
      <c r="D112" s="103">
        <v>3121</v>
      </c>
      <c r="E112" s="103" t="s">
        <v>56</v>
      </c>
      <c r="F112" s="93">
        <v>0</v>
      </c>
      <c r="G112" s="75">
        <v>0</v>
      </c>
      <c r="H112" s="75">
        <v>2641.44</v>
      </c>
      <c r="I112" s="75">
        <v>0</v>
      </c>
      <c r="J112" s="60"/>
      <c r="K112" s="58"/>
      <c r="L112" s="58"/>
      <c r="M112" s="58"/>
    </row>
    <row r="113" spans="2:13" ht="15.6" customHeight="1" x14ac:dyDescent="0.25">
      <c r="B113" s="107"/>
      <c r="C113" s="106"/>
      <c r="D113" s="103">
        <v>3132</v>
      </c>
      <c r="E113" s="103" t="s">
        <v>146</v>
      </c>
      <c r="F113" s="93">
        <v>0</v>
      </c>
      <c r="G113" s="75">
        <v>0</v>
      </c>
      <c r="H113" s="75">
        <v>22951.24</v>
      </c>
      <c r="I113" s="75">
        <v>0</v>
      </c>
      <c r="J113" s="60"/>
      <c r="K113" s="58"/>
      <c r="L113" s="58"/>
      <c r="M113" s="58"/>
    </row>
    <row r="114" spans="2:13" ht="18" customHeight="1" x14ac:dyDescent="0.25">
      <c r="B114" s="104"/>
      <c r="C114" s="105">
        <v>32</v>
      </c>
      <c r="D114" s="95"/>
      <c r="E114" s="43" t="s">
        <v>94</v>
      </c>
      <c r="F114" s="92">
        <v>13000</v>
      </c>
      <c r="G114" s="72">
        <v>0</v>
      </c>
      <c r="H114" s="72">
        <v>2841.87</v>
      </c>
      <c r="I114" s="72">
        <f>H114/F114*100</f>
        <v>21.860538461538461</v>
      </c>
      <c r="J114" s="60"/>
      <c r="K114" s="58"/>
      <c r="L114" s="58"/>
      <c r="M114" s="58"/>
    </row>
    <row r="115" spans="2:13" ht="18" customHeight="1" x14ac:dyDescent="0.25">
      <c r="B115" s="104"/>
      <c r="C115" s="112"/>
      <c r="D115" s="113">
        <v>3211</v>
      </c>
      <c r="E115" s="44" t="s">
        <v>60</v>
      </c>
      <c r="F115" s="93">
        <v>0</v>
      </c>
      <c r="G115" s="75">
        <v>0</v>
      </c>
      <c r="H115" s="75">
        <v>0</v>
      </c>
      <c r="I115" s="75">
        <v>0</v>
      </c>
      <c r="J115" s="60"/>
      <c r="K115" s="58"/>
      <c r="L115" s="58"/>
      <c r="M115" s="58"/>
    </row>
    <row r="116" spans="2:13" ht="25.15" customHeight="1" x14ac:dyDescent="0.25">
      <c r="B116" s="107"/>
      <c r="C116" s="106"/>
      <c r="D116" s="103">
        <v>3212</v>
      </c>
      <c r="E116" s="44" t="s">
        <v>139</v>
      </c>
      <c r="F116" s="93">
        <v>0</v>
      </c>
      <c r="G116" s="75">
        <v>0</v>
      </c>
      <c r="H116" s="75">
        <v>2841.87</v>
      </c>
      <c r="I116" s="75">
        <v>0</v>
      </c>
      <c r="J116" s="60"/>
      <c r="K116" s="58"/>
      <c r="L116" s="58"/>
      <c r="M116" s="58"/>
    </row>
    <row r="117" spans="2:13" ht="15.6" customHeight="1" x14ac:dyDescent="0.25">
      <c r="B117" s="168" t="s">
        <v>17</v>
      </c>
      <c r="C117" s="165"/>
      <c r="D117" s="166"/>
      <c r="E117" s="103"/>
      <c r="F117" s="93"/>
      <c r="G117" s="75"/>
      <c r="H117" s="75"/>
      <c r="I117" s="75"/>
      <c r="J117" s="60"/>
      <c r="K117" s="58"/>
      <c r="L117" s="58"/>
      <c r="M117" s="58"/>
    </row>
    <row r="118" spans="2:13" ht="20.45" customHeight="1" x14ac:dyDescent="0.25">
      <c r="B118" s="159" t="s">
        <v>126</v>
      </c>
      <c r="C118" s="160"/>
      <c r="D118" s="161"/>
      <c r="E118" s="95" t="s">
        <v>127</v>
      </c>
      <c r="F118" s="92">
        <f>F124</f>
        <v>1600</v>
      </c>
      <c r="G118" s="72">
        <v>0</v>
      </c>
      <c r="H118" s="72">
        <f>H119</f>
        <v>5400</v>
      </c>
      <c r="I118" s="72">
        <f>H118/F118*100</f>
        <v>337.5</v>
      </c>
      <c r="J118" s="60"/>
      <c r="K118" s="58"/>
      <c r="L118" s="58"/>
      <c r="M118" s="58"/>
    </row>
    <row r="119" spans="2:13" ht="20.45" customHeight="1" x14ac:dyDescent="0.25">
      <c r="B119" s="159" t="s">
        <v>193</v>
      </c>
      <c r="C119" s="160"/>
      <c r="D119" s="161"/>
      <c r="E119" s="95" t="s">
        <v>192</v>
      </c>
      <c r="F119" s="92">
        <v>0</v>
      </c>
      <c r="G119" s="72">
        <v>0</v>
      </c>
      <c r="H119" s="72">
        <v>5400</v>
      </c>
      <c r="I119" s="72">
        <v>0</v>
      </c>
      <c r="J119" s="60"/>
      <c r="K119" s="58"/>
      <c r="L119" s="58"/>
      <c r="M119" s="58"/>
    </row>
    <row r="120" spans="2:13" ht="20.45" customHeight="1" x14ac:dyDescent="0.25">
      <c r="B120" s="159" t="s">
        <v>106</v>
      </c>
      <c r="C120" s="165"/>
      <c r="D120" s="166"/>
      <c r="E120" s="43" t="s">
        <v>118</v>
      </c>
      <c r="F120" s="92">
        <v>0</v>
      </c>
      <c r="G120" s="72">
        <v>0</v>
      </c>
      <c r="H120" s="72">
        <v>5400</v>
      </c>
      <c r="I120" s="72">
        <v>0</v>
      </c>
      <c r="J120" s="60"/>
      <c r="K120" s="58"/>
      <c r="L120" s="58"/>
      <c r="M120" s="58"/>
    </row>
    <row r="121" spans="2:13" ht="27" customHeight="1" x14ac:dyDescent="0.25">
      <c r="B121" s="104"/>
      <c r="C121" s="105">
        <v>42</v>
      </c>
      <c r="D121" s="95"/>
      <c r="E121" s="95" t="s">
        <v>140</v>
      </c>
      <c r="F121" s="92">
        <v>0</v>
      </c>
      <c r="G121" s="72">
        <v>0</v>
      </c>
      <c r="H121" s="72">
        <v>5400</v>
      </c>
      <c r="I121" s="72">
        <v>0</v>
      </c>
      <c r="J121" s="60"/>
      <c r="K121" s="58"/>
      <c r="L121" s="58"/>
      <c r="M121" s="58"/>
    </row>
    <row r="122" spans="2:13" ht="20.45" customHeight="1" x14ac:dyDescent="0.25">
      <c r="B122" s="104"/>
      <c r="C122" s="106"/>
      <c r="D122" s="103">
        <v>4221</v>
      </c>
      <c r="E122" s="103" t="s">
        <v>198</v>
      </c>
      <c r="F122" s="93">
        <v>0</v>
      </c>
      <c r="G122" s="75"/>
      <c r="H122" s="75">
        <v>5400</v>
      </c>
      <c r="I122" s="75">
        <v>0</v>
      </c>
      <c r="J122" s="60"/>
      <c r="K122" s="58"/>
      <c r="L122" s="58"/>
      <c r="M122" s="58"/>
    </row>
    <row r="123" spans="2:13" ht="20.45" customHeight="1" x14ac:dyDescent="0.25">
      <c r="B123" s="104"/>
      <c r="C123" s="105"/>
      <c r="D123" s="95"/>
      <c r="E123" s="95"/>
      <c r="F123" s="92"/>
      <c r="G123" s="72"/>
      <c r="H123" s="72"/>
      <c r="I123" s="72"/>
      <c r="J123" s="60"/>
      <c r="K123" s="58"/>
      <c r="L123" s="58"/>
      <c r="M123" s="58"/>
    </row>
    <row r="124" spans="2:13" x14ac:dyDescent="0.25">
      <c r="B124" s="159" t="s">
        <v>128</v>
      </c>
      <c r="C124" s="160"/>
      <c r="D124" s="161"/>
      <c r="E124" s="95" t="s">
        <v>129</v>
      </c>
      <c r="F124" s="92">
        <f>F125</f>
        <v>1600</v>
      </c>
      <c r="G124" s="72">
        <v>0</v>
      </c>
      <c r="H124" s="72">
        <v>0</v>
      </c>
      <c r="I124" s="72">
        <f>H124/F124*100</f>
        <v>0</v>
      </c>
      <c r="J124" s="60"/>
      <c r="K124" s="58"/>
      <c r="L124" s="58"/>
      <c r="M124" s="58"/>
    </row>
    <row r="125" spans="2:13" x14ac:dyDescent="0.25">
      <c r="B125" s="159" t="s">
        <v>106</v>
      </c>
      <c r="C125" s="165"/>
      <c r="D125" s="166"/>
      <c r="E125" s="43" t="s">
        <v>118</v>
      </c>
      <c r="F125" s="92">
        <f>F126</f>
        <v>1600</v>
      </c>
      <c r="G125" s="72">
        <v>0</v>
      </c>
      <c r="H125" s="72">
        <v>0</v>
      </c>
      <c r="I125" s="72">
        <f>H125/F125*100</f>
        <v>0</v>
      </c>
      <c r="J125" s="60"/>
      <c r="K125" s="58"/>
      <c r="L125" s="58"/>
      <c r="M125" s="58"/>
    </row>
    <row r="126" spans="2:13" ht="25.5" x14ac:dyDescent="0.25">
      <c r="B126" s="104"/>
      <c r="C126" s="105">
        <v>42</v>
      </c>
      <c r="D126" s="95"/>
      <c r="E126" s="95" t="s">
        <v>140</v>
      </c>
      <c r="F126" s="92">
        <v>1600</v>
      </c>
      <c r="G126" s="72">
        <v>0</v>
      </c>
      <c r="H126" s="72">
        <v>0</v>
      </c>
      <c r="I126" s="72">
        <f>H126/F126*100</f>
        <v>0</v>
      </c>
      <c r="J126" s="60"/>
      <c r="K126" s="58"/>
      <c r="L126" s="58"/>
      <c r="M126" s="58"/>
    </row>
    <row r="127" spans="2:13" x14ac:dyDescent="0.25">
      <c r="B127" s="104"/>
      <c r="C127" s="106"/>
      <c r="D127" s="103">
        <v>4241</v>
      </c>
      <c r="E127" s="103" t="s">
        <v>141</v>
      </c>
      <c r="F127" s="93">
        <v>0</v>
      </c>
      <c r="G127" s="75">
        <v>0</v>
      </c>
      <c r="H127" s="75">
        <v>0</v>
      </c>
      <c r="I127" s="75">
        <v>0</v>
      </c>
      <c r="J127" s="60"/>
      <c r="K127" s="58"/>
      <c r="L127" s="58"/>
      <c r="M127" s="58"/>
    </row>
    <row r="128" spans="2:13" x14ac:dyDescent="0.25">
      <c r="B128" s="107" t="s">
        <v>17</v>
      </c>
      <c r="C128" s="106"/>
      <c r="D128" s="103"/>
      <c r="E128" s="103"/>
      <c r="F128" s="93"/>
      <c r="G128" s="75"/>
      <c r="H128" s="75"/>
      <c r="I128" s="75"/>
      <c r="J128" s="60"/>
      <c r="K128" s="58"/>
      <c r="L128" s="58"/>
      <c r="M128" s="58"/>
    </row>
    <row r="129" spans="2:13" x14ac:dyDescent="0.25">
      <c r="B129" s="159" t="s">
        <v>131</v>
      </c>
      <c r="C129" s="160"/>
      <c r="D129" s="161"/>
      <c r="E129" s="95" t="s">
        <v>130</v>
      </c>
      <c r="F129" s="92">
        <f>F130</f>
        <v>2070000</v>
      </c>
      <c r="G129" s="75">
        <v>0</v>
      </c>
      <c r="H129" s="72">
        <f>H130</f>
        <v>1206408.6000000001</v>
      </c>
      <c r="I129" s="72">
        <f>H129/F129*100</f>
        <v>58.280608695652184</v>
      </c>
      <c r="J129" s="60"/>
      <c r="K129" s="58"/>
      <c r="L129" s="58"/>
      <c r="M129" s="58"/>
    </row>
    <row r="130" spans="2:13" x14ac:dyDescent="0.25">
      <c r="B130" s="159" t="s">
        <v>132</v>
      </c>
      <c r="C130" s="160"/>
      <c r="D130" s="161"/>
      <c r="E130" s="95" t="s">
        <v>130</v>
      </c>
      <c r="F130" s="92">
        <f>F131</f>
        <v>2070000</v>
      </c>
      <c r="G130" s="75">
        <v>0</v>
      </c>
      <c r="H130" s="72">
        <f>H131</f>
        <v>1206408.6000000001</v>
      </c>
      <c r="I130" s="72">
        <f>H130/F130*100</f>
        <v>58.280608695652184</v>
      </c>
      <c r="J130" s="60"/>
      <c r="K130" s="58"/>
      <c r="L130" s="58"/>
      <c r="M130" s="58"/>
    </row>
    <row r="131" spans="2:13" ht="14.45" customHeight="1" x14ac:dyDescent="0.25">
      <c r="B131" s="159" t="s">
        <v>120</v>
      </c>
      <c r="C131" s="160"/>
      <c r="D131" s="161"/>
      <c r="E131" s="95" t="s">
        <v>147</v>
      </c>
      <c r="F131" s="92">
        <f>F132+F136</f>
        <v>2070000</v>
      </c>
      <c r="G131" s="72">
        <v>0</v>
      </c>
      <c r="H131" s="72">
        <f>H132+H136</f>
        <v>1206408.6000000001</v>
      </c>
      <c r="I131" s="72">
        <f>H131/F131*100</f>
        <v>58.280608695652184</v>
      </c>
      <c r="J131" s="60"/>
      <c r="K131" s="58"/>
      <c r="L131" s="58"/>
      <c r="M131" s="58"/>
    </row>
    <row r="132" spans="2:13" x14ac:dyDescent="0.25">
      <c r="B132" s="97"/>
      <c r="C132" s="98">
        <v>31</v>
      </c>
      <c r="D132" s="99"/>
      <c r="E132" s="42" t="s">
        <v>138</v>
      </c>
      <c r="F132" s="92">
        <v>2015000</v>
      </c>
      <c r="G132" s="72">
        <v>0</v>
      </c>
      <c r="H132" s="72">
        <f>H133+H134+H135</f>
        <v>1180260.98</v>
      </c>
      <c r="I132" s="72">
        <f>H132/F132*100</f>
        <v>58.573745905707199</v>
      </c>
      <c r="J132" s="60"/>
      <c r="K132" s="58"/>
      <c r="L132" s="58"/>
      <c r="M132" s="58"/>
    </row>
    <row r="133" spans="2:13" x14ac:dyDescent="0.25">
      <c r="B133" s="100"/>
      <c r="C133" s="101"/>
      <c r="D133" s="102">
        <v>3111</v>
      </c>
      <c r="E133" s="44" t="s">
        <v>28</v>
      </c>
      <c r="F133" s="93">
        <v>0</v>
      </c>
      <c r="G133" s="75">
        <v>0</v>
      </c>
      <c r="H133" s="75">
        <v>987002.61</v>
      </c>
      <c r="I133" s="75">
        <v>0</v>
      </c>
      <c r="J133" s="60"/>
      <c r="K133" s="58"/>
      <c r="L133" s="58"/>
      <c r="M133" s="58"/>
    </row>
    <row r="134" spans="2:13" x14ac:dyDescent="0.25">
      <c r="B134" s="100"/>
      <c r="C134" s="101"/>
      <c r="D134" s="102">
        <v>3121</v>
      </c>
      <c r="E134" s="44" t="s">
        <v>56</v>
      </c>
      <c r="F134" s="93">
        <v>0</v>
      </c>
      <c r="G134" s="75">
        <v>0</v>
      </c>
      <c r="H134" s="75">
        <v>35593.040000000001</v>
      </c>
      <c r="I134" s="75">
        <v>0</v>
      </c>
      <c r="J134" s="60"/>
      <c r="K134" s="58"/>
      <c r="L134" s="58"/>
      <c r="M134" s="58"/>
    </row>
    <row r="135" spans="2:13" x14ac:dyDescent="0.25">
      <c r="B135" s="100"/>
      <c r="C135" s="101"/>
      <c r="D135" s="102">
        <v>3132</v>
      </c>
      <c r="E135" s="44" t="s">
        <v>57</v>
      </c>
      <c r="F135" s="93">
        <v>0</v>
      </c>
      <c r="G135" s="75">
        <v>0</v>
      </c>
      <c r="H135" s="75">
        <v>157665.32999999999</v>
      </c>
      <c r="I135" s="75">
        <v>0</v>
      </c>
      <c r="J135" s="60"/>
      <c r="K135" s="58"/>
      <c r="L135" s="58"/>
      <c r="M135" s="58"/>
    </row>
    <row r="136" spans="2:13" x14ac:dyDescent="0.25">
      <c r="B136" s="97"/>
      <c r="C136" s="98">
        <v>32</v>
      </c>
      <c r="D136" s="99"/>
      <c r="E136" s="43" t="s">
        <v>94</v>
      </c>
      <c r="F136" s="92">
        <v>55000</v>
      </c>
      <c r="G136" s="72">
        <v>0</v>
      </c>
      <c r="H136" s="72">
        <f>H137</f>
        <v>26147.62</v>
      </c>
      <c r="I136" s="72">
        <f>H136/F136*100</f>
        <v>47.541127272727266</v>
      </c>
      <c r="J136" s="60"/>
      <c r="K136" s="58"/>
      <c r="L136" s="58"/>
      <c r="M136" s="58"/>
    </row>
    <row r="137" spans="2:13" x14ac:dyDescent="0.25">
      <c r="B137" s="100"/>
      <c r="C137" s="101"/>
      <c r="D137" s="102">
        <v>3212</v>
      </c>
      <c r="E137" s="44" t="s">
        <v>197</v>
      </c>
      <c r="F137" s="93">
        <v>0</v>
      </c>
      <c r="G137" s="75">
        <v>0</v>
      </c>
      <c r="H137" s="75">
        <v>26147.62</v>
      </c>
      <c r="I137" s="75">
        <v>0</v>
      </c>
      <c r="J137" s="60"/>
      <c r="K137" s="58"/>
      <c r="L137" s="58"/>
      <c r="M137" s="58"/>
    </row>
    <row r="138" spans="2:13" x14ac:dyDescent="0.25">
      <c r="B138" s="94"/>
      <c r="C138" s="94"/>
      <c r="D138" s="94"/>
      <c r="E138" s="94"/>
      <c r="F138" s="94"/>
      <c r="G138" s="94"/>
      <c r="H138" s="94"/>
      <c r="I138" s="94"/>
      <c r="J138" s="58"/>
      <c r="K138" s="58"/>
      <c r="L138" s="58"/>
      <c r="M138" s="58"/>
    </row>
    <row r="139" spans="2:13" x14ac:dyDescent="0.25">
      <c r="B139" s="94"/>
      <c r="C139" s="94"/>
      <c r="D139" s="94"/>
      <c r="E139" s="94"/>
      <c r="F139" s="94"/>
      <c r="G139" s="94"/>
      <c r="H139" s="94"/>
      <c r="I139" s="94"/>
      <c r="J139" s="58"/>
      <c r="K139" s="58"/>
      <c r="L139" s="58"/>
      <c r="M139" s="58"/>
    </row>
    <row r="140" spans="2:13" x14ac:dyDescent="0.25">
      <c r="B140" s="94"/>
      <c r="C140" s="94"/>
      <c r="D140" s="94"/>
      <c r="E140" s="94"/>
      <c r="F140" s="94"/>
      <c r="G140" s="94"/>
      <c r="H140" s="94"/>
      <c r="I140" s="94"/>
      <c r="J140" s="58"/>
      <c r="K140" s="58"/>
      <c r="L140" s="58"/>
      <c r="M140" s="58"/>
    </row>
    <row r="141" spans="2:13" x14ac:dyDescent="0.25">
      <c r="B141" s="94"/>
      <c r="C141" s="94"/>
      <c r="D141" s="94"/>
      <c r="E141" s="94"/>
      <c r="F141" s="94"/>
      <c r="G141" s="94"/>
      <c r="H141" s="94"/>
      <c r="I141" s="94"/>
    </row>
    <row r="142" spans="2:13" x14ac:dyDescent="0.25">
      <c r="B142" s="94"/>
      <c r="C142" s="94"/>
      <c r="D142" s="94"/>
      <c r="E142" s="94" t="s">
        <v>175</v>
      </c>
      <c r="F142" s="94"/>
      <c r="G142" s="94"/>
      <c r="H142" s="94"/>
      <c r="I142" s="94"/>
    </row>
    <row r="143" spans="2:13" x14ac:dyDescent="0.25">
      <c r="B143" s="94"/>
      <c r="C143" s="94"/>
      <c r="D143" s="94"/>
      <c r="E143" s="94"/>
      <c r="F143" s="94"/>
      <c r="G143" s="94"/>
      <c r="H143" s="94"/>
      <c r="I143" s="94"/>
    </row>
  </sheetData>
  <mergeCells count="42">
    <mergeCell ref="B129:D129"/>
    <mergeCell ref="B130:D130"/>
    <mergeCell ref="B131:D131"/>
    <mergeCell ref="B118:D118"/>
    <mergeCell ref="B124:D124"/>
    <mergeCell ref="B125:D125"/>
    <mergeCell ref="B119:D119"/>
    <mergeCell ref="B120:D120"/>
    <mergeCell ref="B103:D103"/>
    <mergeCell ref="B117:D117"/>
    <mergeCell ref="B109:D109"/>
    <mergeCell ref="B99:D99"/>
    <mergeCell ref="B93:D93"/>
    <mergeCell ref="B98:D98"/>
    <mergeCell ref="B104:D104"/>
    <mergeCell ref="B2:I2"/>
    <mergeCell ref="B8:D8"/>
    <mergeCell ref="B12:D12"/>
    <mergeCell ref="B13:D13"/>
    <mergeCell ref="B10:D10"/>
    <mergeCell ref="B9:D9"/>
    <mergeCell ref="B11:D11"/>
    <mergeCell ref="B4:I4"/>
    <mergeCell ref="B6:E6"/>
    <mergeCell ref="B7:E7"/>
    <mergeCell ref="B92:D92"/>
    <mergeCell ref="B47:D47"/>
    <mergeCell ref="B69:D69"/>
    <mergeCell ref="B79:D79"/>
    <mergeCell ref="B74:D74"/>
    <mergeCell ref="B75:D75"/>
    <mergeCell ref="B61:D61"/>
    <mergeCell ref="B87:D87"/>
    <mergeCell ref="B88:D88"/>
    <mergeCell ref="B82:D82"/>
    <mergeCell ref="B83:D83"/>
    <mergeCell ref="B34:D34"/>
    <mergeCell ref="B40:D40"/>
    <mergeCell ref="B42:D42"/>
    <mergeCell ref="B78:D78"/>
    <mergeCell ref="B35:D35"/>
    <mergeCell ref="B41:D41"/>
  </mergeCells>
  <pageMargins left="0.7" right="0.7" top="0.75" bottom="0.75" header="0.3" footer="0.3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POSEBNI DIO</vt:lpstr>
      <vt:lpstr>' Račun prihoda i rashoda'!Print_Area</vt:lpstr>
      <vt:lpstr>SAŽETAK!Print_Area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Vanja Klaric</cp:lastModifiedBy>
  <cp:lastPrinted>2025-07-28T06:06:53Z</cp:lastPrinted>
  <dcterms:created xsi:type="dcterms:W3CDTF">2022-08-12T12:51:27Z</dcterms:created>
  <dcterms:modified xsi:type="dcterms:W3CDTF">2025-07-28T06:07:14Z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